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Bieu 01" sheetId="1" r:id="rId1"/>
    <sheet name="Biểu 2" sheetId="2" r:id="rId2"/>
    <sheet name="Bieu 03" sheetId="3" r:id="rId3"/>
  </sheets>
  <definedNames>
    <definedName name="_xlnm.Print_Titles" localSheetId="0">'Bieu 01'!$4:$5</definedName>
    <definedName name="_xlnm.Print_Titles" localSheetId="2">'Bieu 03'!$5:$7</definedName>
    <definedName name="_xlnm.Print_Titles" localSheetId="1">'Biểu 2'!$4:$6</definedName>
  </definedNames>
  <calcPr fullCalcOnLoad="1"/>
</workbook>
</file>

<file path=xl/sharedStrings.xml><?xml version="1.0" encoding="utf-8"?>
<sst xmlns="http://schemas.openxmlformats.org/spreadsheetml/2006/main" count="283" uniqueCount="213">
  <si>
    <t>STT</t>
  </si>
  <si>
    <t>Tên công trình, dự án</t>
  </si>
  <si>
    <t>Căn cứ pháp lý 
thực hiện dự án</t>
  </si>
  <si>
    <t>Trong đó</t>
  </si>
  <si>
    <t>Các loại đất NN còn lại</t>
  </si>
  <si>
    <t>Ghi chú</t>
  </si>
  <si>
    <t>Đất rừng phòng hộ</t>
  </si>
  <si>
    <t>Đất rừng đặc dụng</t>
  </si>
  <si>
    <t>Đất trồng lúa LUA</t>
  </si>
  <si>
    <t>Biểu số 01</t>
  </si>
  <si>
    <t>Đất phi nông nghiệp và đất chưa sử dụng</t>
  </si>
  <si>
    <t>Đất rừng sản xuất</t>
  </si>
  <si>
    <t>I</t>
  </si>
  <si>
    <t>II</t>
  </si>
  <si>
    <t>III</t>
  </si>
  <si>
    <t>IV</t>
  </si>
  <si>
    <t>V</t>
  </si>
  <si>
    <t>VI</t>
  </si>
  <si>
    <t>VII</t>
  </si>
  <si>
    <t>VIII</t>
  </si>
  <si>
    <t>IX</t>
  </si>
  <si>
    <t>X</t>
  </si>
  <si>
    <t>Phường Phương Đông</t>
  </si>
  <si>
    <t>Biểu số 02</t>
  </si>
  <si>
    <t>Diện tích chuyển mục đích sử dụng từ các loại đất (ha)</t>
  </si>
  <si>
    <t xml:space="preserve">Đất trồng lúa </t>
  </si>
  <si>
    <t>Tổng đất trồng lúa (LUA)</t>
  </si>
  <si>
    <t>Đất chuyên trồng lúa (LUC)</t>
  </si>
  <si>
    <t>Đất trồng lúa khác (LUK)</t>
  </si>
  <si>
    <t>Thành phố Hạ Long (02 công trình, dự án)</t>
  </si>
  <si>
    <r>
      <t xml:space="preserve">Địa điểm thực hiện dự án
</t>
    </r>
    <r>
      <rPr>
        <sz val="12"/>
        <rFont val="Times New Roman"/>
        <family val="1"/>
      </rPr>
      <t>(xã, phường, thị trấn)</t>
    </r>
  </si>
  <si>
    <r>
      <t xml:space="preserve">Diện tích thực hiện
 dự án </t>
    </r>
    <r>
      <rPr>
        <sz val="12"/>
        <rFont val="Times New Roman"/>
        <family val="1"/>
      </rPr>
      <t>(ha)</t>
    </r>
  </si>
  <si>
    <r>
      <t xml:space="preserve">Diện tích cần thu hồi </t>
    </r>
    <r>
      <rPr>
        <sz val="12"/>
        <rFont val="Times New Roman"/>
        <family val="1"/>
      </rPr>
      <t>(ha)</t>
    </r>
  </si>
  <si>
    <t>Phường Hà Khẩu</t>
  </si>
  <si>
    <t>Phường Mạo Khê</t>
  </si>
  <si>
    <t>Xã An Sinh</t>
  </si>
  <si>
    <t>Xã Tiền An</t>
  </si>
  <si>
    <t>Phường Mông Dương</t>
  </si>
  <si>
    <t>Xã Húc Động</t>
  </si>
  <si>
    <r>
      <t xml:space="preserve">Địa điểm thực hiện dự án
</t>
    </r>
    <r>
      <rPr>
        <sz val="12"/>
        <rFont val="Times New Roman"/>
        <family val="1"/>
      </rPr>
      <t>(xã, phường)</t>
    </r>
  </si>
  <si>
    <r>
      <t xml:space="preserve">Diện tích cần chuyển mục đích </t>
    </r>
    <r>
      <rPr>
        <sz val="12"/>
        <rFont val="Times New Roman"/>
        <family val="1"/>
      </rPr>
      <t>(ha)</t>
    </r>
  </si>
  <si>
    <t>Phường Hải Yên</t>
  </si>
  <si>
    <t>Căn cứ pháp lý
thực hiện dự án</t>
  </si>
  <si>
    <t>Thị xã Quảng Yên (01 dự án)</t>
  </si>
  <si>
    <t>Thành phố Uông Bí (02 công trình, dự án)</t>
  </si>
  <si>
    <t>DANH MỤC CÁC CÔNG TRÌNH DỰ ÁN THU HỒI ĐẤT THEO QUY ĐỊNH TẠI KHOẢN 3  ĐIỀU 62 LUẬT ĐẤT ĐAI NĂM 2013 
TRÊN ĐỊA BÀN TỈNH (ĐỢT 1) NĂM 2020</t>
  </si>
  <si>
    <t>Nhà văn hóa Khu Tân Lập 1</t>
  </si>
  <si>
    <t>Trường mầm non Phương Đông</t>
  </si>
  <si>
    <t>Huyện Bình Liêu  (02 công trình, dự án)</t>
  </si>
  <si>
    <t>Xã Vô Ngại</t>
  </si>
  <si>
    <t>Huyện thị xã Quảng Yên (02 công trình, dự án)</t>
  </si>
  <si>
    <t>Diện tích thu hồi đất không bao gồm diện tích rừng ngập mặn chưa xác định được loại rừng (khoảng 5 ha)</t>
  </si>
  <si>
    <t>Xã Cẩm Hải</t>
  </si>
  <si>
    <t xml:space="preserve">Phường Cẩm Thịnh </t>
  </si>
  <si>
    <t>Huyện Đầm Hà (06 dự án, công trình)</t>
  </si>
  <si>
    <t>Xã Dực Yên</t>
  </si>
  <si>
    <t>Nâng cấp, cải tạo công viên cây xanh khu vực đầu cầu Khe Tiên (phố Long Châu)</t>
  </si>
  <si>
    <t>Thị trấn Tiên Yên</t>
  </si>
  <si>
    <t>Thị xã Đông Triều (04 dự án, công trình)</t>
  </si>
  <si>
    <t>Dự án khu nhà ở và dịch vụ thương mại tại phường Hà Phong, thành phố Hạ Long</t>
  </si>
  <si>
    <t>Khu đô thị phức hợp Hạ Long Xanh (trên địa bàn thành phố Hạ Long)</t>
  </si>
  <si>
    <t>Quyết định số 4524/QĐ-UBND ngày 21/6/2019 của UBND thành phố Hạ Long phê duyệt đồ án Quy hoạch phân khu tỷ lệ 1/2000 Khu phức hợp Hạ Long Xanh tại thành phố Hạ Long</t>
  </si>
  <si>
    <t>Hội đồng nhân dân tỉnh thông qua danh mục dự án cần thu hồi đất đối với dự án làm cơ sở để triển khai các thủ tục về việc chuẩn bị đầu tư theo quy định hiện hành, báo cáo Thủ tướng Chính phủ theo luật định</t>
  </si>
  <si>
    <t>Quyết định 6488/QĐ-UBND ngày 12/10/2018 của UBND thành phố Uông Bí phê duyệt quy hoạch chi tiết xây dựng tỷ lệ 1/500; Quyết định số 6356/QĐ-UBND ngày 5/8/2019 của UBND thành phố Uông Bí phê duyệt danh mục công trình thực hiện chuẩn bị đầu tư trong năm 2019 phục vụ lập kế hoạch đầu tư năm 2020</t>
  </si>
  <si>
    <t xml:space="preserve">Hạ tầng Kỹ thuật dự án di dời các hộ dân trong khu vực thác Khe Vằn (Giai đoạn  2) </t>
  </si>
  <si>
    <t>Quyết định số 2570/QĐ-UBND ngày 25/10/2019 của UBND huyện Bình Liêu phê duyệt Báo cáo kinh tế kỹ thuật</t>
  </si>
  <si>
    <t>Quyết định số 38/QĐ-HĐND ngày 20/8/2018 của HĐND tỉnh phê duyệt chủ trương đầu tư dự án; Quyết định số 4462/QĐ-UBND ngày 30/10/2018 của UBND tỉnh phê duyệt dự án</t>
  </si>
  <si>
    <t>Xây dựng công trình hồ chứa nước Nà Mo 
(đợt 2)</t>
  </si>
  <si>
    <t>Quyết định số 4117/QĐ-UBND ngày 30/10/2019 của UBND thị xã phê duyệt Báo cáo kinh tế kỹ thuật; Quyết định số 188b/QĐ-UBND ngày 11/9/2019 của UBND thị xã phê duyệt tổng mặt bằng quy hoạch</t>
  </si>
  <si>
    <t>Cải tạo nâng cấp đường liên phường, xã từ ngã ba thôn Núi Thành, xã Tiền An đi phường Hà An</t>
  </si>
  <si>
    <t>Phường Tân An, Minh Thành, xã Hoàng Tân</t>
  </si>
  <si>
    <t>Đường nối từ Đường cao tốc Hạ Long - Hải Phòng (tại Km6+700) đến đường tỉnh 338 - giai đoạn 1</t>
  </si>
  <si>
    <t xml:space="preserve">Nghị Quyết số 209/NQ-HĐND ngày 26/10/2019 của HĐND tỉnh về chủ trương đầu tư các dự án giao thông động lực tỉnh Quảng Ninh; Nghị Quyết số 215/2019/NQ-HĐND ngày 26/10/2019 của HĐND tỉnh điều chỉnh bổ sung kế hoạch đầu tư công trung hạn vốn ngân sách cấp tỉnh giai đoạn 2016-2020; Quyết định số 4654/QĐ-UBND ngày 131/10/2019 của UBND tỉnh phê duyệt quy hoạch chi tiết tỷ lệ 1/500 </t>
  </si>
  <si>
    <t>Đường trung tâm xã Cẩm Hải (giai đoạn 2)</t>
  </si>
  <si>
    <t>Quyết định số 5479/QĐ-UBND ngày 25/10/2019 của UBND thành phố phê duyệt dự án đầu tư xây dựng công trình; Quyết định số 937/QĐ-UBND ngày 08/4/2011 của UBND thành phố phê duyệt quy hoạch chi tiết xây dựng</t>
  </si>
  <si>
    <t>Đầu nối đường phía Bắc sông Mông Dương đến Quốc lộ 18A, phường Mông Dương</t>
  </si>
  <si>
    <t>Quyết định số 475/QĐ-UBND ngày 16/2/2017 của UBND tỉnh phê duyệt quy hoạch phân khu tỉ lệ 1/2000</t>
  </si>
  <si>
    <t>Cải tạo đường liên khu 3</t>
  </si>
  <si>
    <t>Nghị quyết số 79/NQ-HĐND ngày 10/10/2019 của HĐND thành phố phê duyệt chủ trương đầu tư; Quyết định số 5572/QĐ-UBND ngày 28/10/2019 của UBND thành phố phê duyệt dự án đầu tư xây dựng công trình</t>
  </si>
  <si>
    <t>Phường Cẩm Bình</t>
  </si>
  <si>
    <t>Nghị quyết số 88/NQ-HĐND ngày 10/10/2019 của HĐND thành phố phê duyệt chủ trương đầu tư</t>
  </si>
  <si>
    <t>Đầu tư hệ thống thoát nước từ hạ lưu cống ngang đường 18A ra biển giáp ranh phường Cẩm Trung và phường Cẩm Thủy</t>
  </si>
  <si>
    <t xml:space="preserve">Phường Cẩm Trung  </t>
  </si>
  <si>
    <t>Quyết định số 4067/QĐ-UBND ngày 02/12/2016 của UBND tỉnh phê duyệt quy hoạch phân khu tỉ lệ 1/2000</t>
  </si>
  <si>
    <t>Huyện Hải Hà (01 công trình)</t>
  </si>
  <si>
    <t>Đường nối Quốc lộ 18 đi qua xã Quảng Long vào bản Sán Cáy cọc xã Quảng Sơn</t>
  </si>
  <si>
    <t xml:space="preserve"> Xã Quảng Long, Quảng Sơn</t>
  </si>
  <si>
    <t>Quyết định số 2533/QĐ-UBND ngày 28/8/2019 của UBND huyện phê duyệt chủ trương đầu tư</t>
  </si>
  <si>
    <t>Phường Đại Yên, Hà Khẩu</t>
  </si>
  <si>
    <t>Phường Hà phong</t>
  </si>
  <si>
    <t>Tổng cộng (26 công trình, dự án)</t>
  </si>
  <si>
    <t>Huyện Tiên Yên (01 công trình)</t>
  </si>
  <si>
    <t>Quyết định số 3932/QĐ-UBND ngày 31/10/2019 của Ủy ban nhân dân huyện phê duyệt Báo cáo kinh tế kỹ thuật</t>
  </si>
  <si>
    <t>Thành phố Cẩm Phả (05 dự án, công trình)</t>
  </si>
  <si>
    <t>Công trình cải tạo  đường tổ 4, khu Nam Tiến và cầu qua suối Cẩm Bình - Cẩm Đông thuộc tổ 31, khu Đông Tiến 2</t>
  </si>
  <si>
    <t>Bổ sung, chinh trang vỉa hè đoạn từ ngã tư Quảng Tân đến đường vào phố Lê Hồng Phong</t>
  </si>
  <si>
    <t>Thị trấn Đầm Hà</t>
  </si>
  <si>
    <t>Đường vào viện 40, phố Trần Phú</t>
  </si>
  <si>
    <t>Đường từ phố Chu Văn An đi cầu gẫy Tân Bình</t>
  </si>
  <si>
    <t>Xã Đầm Hà, thị trấn Đầm Hà</t>
  </si>
  <si>
    <t>Đường giao thông từ ngã 3 ngã ba Bắc Sơn đi khu Núi Chợ</t>
  </si>
  <si>
    <t>Quyết định số 3377/QĐ-UBND ngày 30/9/2019 của UBND huyện phê duyệt chủ trương đầu tư; Quyết định số 3481/QĐ-UBND ngày 02/10/2019 của UBND huyện phê duyệt Quy hoạch mặt bằng tuyến</t>
  </si>
  <si>
    <t>Quyết định sô 3375/QĐ-UBND ngày 30/9/2019 của UBND huyện phê duyệt chủ trương đầu tư; Quyết định sô 3751/QĐ-UBND ngày 08/10/2019 của UBND huyện phê duyệt Quy hoạch mặt bằng tuyến</t>
  </si>
  <si>
    <t>Quyết định số 3374/QĐ-UBND ngày 30/9/2019 của UBND huyện phê duyệt chủ trương đầu tư; Quyết định số 3480/QĐ-UBND 02/10/2019 của UBND huyện phê duyệt Quy hoạch mặt bằng tuyến tỷ lệ 1/500</t>
  </si>
  <si>
    <t xml:space="preserve"> Quyết định số 3373/QĐ-UBND ngày 30/9/2019 của UBND huyện phê duyệt chủ trương đầu tư; Quyết định số 3477/QĐ-UBND 02/10/2019 của UBND huyện phê duyệt Quy hoạch mặt bằng tuyến tỷ lệ 1/500 
</t>
  </si>
  <si>
    <t>Khu dân cư LK2 Đồn Đen phố Chu Văn An</t>
  </si>
  <si>
    <t>Quyết định số 1580/QĐ-UBND ngày 31/7/2012 của UBND huyện phê duyệt quy hoạch chi tiết xây dựng tỷ lệ 1/500</t>
  </si>
  <si>
    <t>Quyết định số 309/QĐ-UBND ngày 30/01/2020 của UBND huyện phê duyệt Báo cáo kinh tế kỹ thuật</t>
  </si>
  <si>
    <t>Di chuyển trạm biến áp và các cột điện trung hạ thế hoàn trả bổi thường GPMB phục vụ thi công công trình cải tạo nâng cấp tuyến đường từ Quốc lộ 18 đến khu nông nghiệp ứng dụng công nghệ cao trong lĩnh vực thủy sản cấp tỉnh</t>
  </si>
  <si>
    <t xml:space="preserve">Xã Yên Đức </t>
  </si>
  <si>
    <t>Cải tạo, mở rộng Điểm thành lập chi bộ Đảng đầu tiên ở khu mỏ tại khu Dân Chủ</t>
  </si>
  <si>
    <t>Tu bổ, tôn tạo di tích Lăng Tư Phúc</t>
  </si>
  <si>
    <t>Thành phố Hạ Long (03 dự án, công trình)</t>
  </si>
  <si>
    <t>Điểm dân cư chùa cũ thôn Chí Linh</t>
  </si>
  <si>
    <t>Quyết định số 1392/QĐ-UBND ngày 15/10/2019 của UBND thị xã phê duyệt quy hoạch chi tiết xây dựng tỷ lệ 1/500</t>
  </si>
  <si>
    <t>Quyết định số 1372/QĐ-UBND ngày 29/9/2019 của UBND thị xã phê duyệt quy hoạch tổng mặt bằng 1/500</t>
  </si>
  <si>
    <t>Quyết định số 1374/QĐ-UBND ngày 29/9/2019 của UBND thị xã phê duyệt quy hoạch tổng mặt bằng 1/500</t>
  </si>
  <si>
    <t>Tu bổ, tôn tạo di tích Phụ Sơn Lăng</t>
  </si>
  <si>
    <t>Khu dân cư, tái định cư và nhà ở tập thể khu 3</t>
  </si>
  <si>
    <t>Quyết định số 7905/QĐ-UBND ngày 30/11/2018 của UBND thành phố phê duyệt quy hoạch chi tiết tỷ lệ 1/500</t>
  </si>
  <si>
    <t>Quyết định số 3265/QĐ-UBND ngày 22/5/2019 của UBND thành phố phê duyệt quy hoạch chi tiết tỷ lệ 1/500</t>
  </si>
  <si>
    <t>DANH MỤC CÁC CÔNG TRÌNH DỰ ÁN CHUYỂN MỤC ĐÍCH SỬ DỤNG ĐẤT THEO ĐIỀU 58 LUẬT ĐẤT ĐAI 2013 
ĐỂ THỰC HIỆN CÁC CÔNG TRÌNH, DỰ ÁN TRÊN ĐỊA BÀN TỈNH (ĐỢT 1) NĂM 2020</t>
  </si>
  <si>
    <t>Huyện Vân Đồn (02 công trình, dự án)</t>
  </si>
  <si>
    <t>Huyện Bình Liêu (02 công trình, dự án)</t>
  </si>
  <si>
    <t>Huyện Hải Hà (02 công trình, dự án)</t>
  </si>
  <si>
    <t>Thành phố Móng Cái (06 công trình, dự án)</t>
  </si>
  <si>
    <t>Dự án di chuyển các doanh nghiệp ảnh hưởng bởi dự án Khu đô thị mới Ninh Dương</t>
  </si>
  <si>
    <t>Khu đô thị phía Nam cầu Bắc Luân II</t>
  </si>
  <si>
    <t>Dự án cấp điện lưới quốc gia cho Đảo Trần và Đảo Cái Chiên</t>
  </si>
  <si>
    <t>Huyện Đầm Hà (03 công trình, dự án)</t>
  </si>
  <si>
    <t xml:space="preserve">Dự án nuôi tôm công nghệ cao GFS </t>
  </si>
  <si>
    <t>Xã Tân Lập</t>
  </si>
  <si>
    <t>Huyện Tiên Yên (01 công trình, dự án)</t>
  </si>
  <si>
    <t>Thị xã Đông Triều (05 công trình, dự án)</t>
  </si>
  <si>
    <t>Điểm dân cư chùa cũ thôn Chí Linh, xã Yên Đức</t>
  </si>
  <si>
    <t xml:space="preserve">Biển quảng cáo tấm lớn (HL46) </t>
  </si>
  <si>
    <t>Dự án Tổ hợp nghỉ dưỡng Sonasea Vân Đồn Harbor City – Phân khu 2</t>
  </si>
  <si>
    <t>Xã Hạ Long</t>
  </si>
  <si>
    <t xml:space="preserve"> Xã Đông Xá, Vạn Yên</t>
  </si>
  <si>
    <t>Khắc phục sạt trượt các tuyến đường trên  địa bàn các xã Đông Xá, Vạn Yên</t>
  </si>
  <si>
    <t>Quyết định số 3972/QĐ-UBND ngày 17/10/2019 của UBND huyện Vân Đồn phê duyệt chủ trương đầu tư dự án khắc phục sạt trượt các tuyến đường trên địa bàn các xã Đông Xá, Vạn Yên</t>
  </si>
  <si>
    <t xml:space="preserve">  Xã Quảng Phong</t>
  </si>
  <si>
    <t>Khu dân cư tái định cư thôn 1 (phần ranh giới điều chỉnh mở rộng)</t>
  </si>
  <si>
    <t>Tuyến đường trục chính số 2 nối Khu công nghiệp Texhong với trung tâm thị trấn Quảng Hà</t>
  </si>
  <si>
    <t>Thị trấn Quảng Hà</t>
  </si>
  <si>
    <t>Quyết định số 3505a/QĐ-UBND ngày 28/10/2019 của UBND huyện phê duyệt quy hoạch chi tiết xây dựng tỷ lệ 1/500</t>
  </si>
  <si>
    <t>Quyết định số 64a/QĐ-HĐND ngày 17/7/2018 của HĐND huyện phê duyệt chủ trương đầu tư</t>
  </si>
  <si>
    <t>Cửa hàng xăng dầu khu Đại Đán</t>
  </si>
  <si>
    <t>Phường Đại Yên</t>
  </si>
  <si>
    <t>Xã Hồng Thái Đông</t>
  </si>
  <si>
    <t>Mở rộng, cải tạo cửa hàng xăng dầu cấp I</t>
  </si>
  <si>
    <t>Xã Bình Khê</t>
  </si>
  <si>
    <t>Cửa hàng xăng dầu tại thôn Phú Ninh</t>
  </si>
  <si>
    <t>Xã Bình Dương, Thủy An</t>
  </si>
  <si>
    <t>Cửa hàng xăng dầu Bình Sơn Đông và khu dịch vụ</t>
  </si>
  <si>
    <t>Một số điểm đất ở trên địa bàn xã Vĩnh Thực, thành phố Móng Cái - vị trí từ Nhà Ông Mai đến Nhà Ông Sáng Tương thôn 3 (Điểm số 4 )</t>
  </si>
  <si>
    <t>Xã Vĩnh Thực</t>
  </si>
  <si>
    <t>Một số điểm đất ở trên địa bàn xã Vĩnh Thực, thành phố Móng Cái thôn 1 (Điểm số 5 )</t>
  </si>
  <si>
    <t>Quyết định số 6200/QĐ-UBND ngày 11/11/2019 của UBND thành phố phê duyệt quy hoạch chi tiết xây dựng tỷ lệ 1/500</t>
  </si>
  <si>
    <t>Phường Hải Hòa</t>
  </si>
  <si>
    <t xml:space="preserve"> Xã Vĩnh Thực</t>
  </si>
  <si>
    <t>Quyết định số 68/QĐ-UBND ngày 15/9/2015 của HĐND tỉnh phê duyệt chủ trương đầu tư</t>
  </si>
  <si>
    <t>Quyết định số 6199/QĐ-UBND ngày 11/11/2019 của UBND thành phố phê duyệt quy hoạch chi tiết xây dựng tỷ lệ 1/500</t>
  </si>
  <si>
    <t>Quyết định số 4761/QĐ-UBND ngày 12/11/2019 của UBND tỉnh chấp thuận chủ trương đầu tư</t>
  </si>
  <si>
    <t>Quyết định số 821/QĐ-UBND ngày 21/06/2019 của UBND thị xã phê duyệt quy hoạch chi tiết xây dựng tỷ lệ 1/500; Quyết định số 57/QĐ-UBND của UBND tỉnh phê duyệt chủ trương đầu tư dự án</t>
  </si>
  <si>
    <t>Quyết định số 820/QĐ-UBND ngày 21/06/2019 của UBND thị xã phê duyệt quy hoạch chi tiết xây dựng tỷ lệ 1/500; Quyết định số 58/QĐ-UBND của UBND tỉnh phê duyệt chủ trương đầu tư dự án</t>
  </si>
  <si>
    <t>Quyết định số 811/QĐ-UBND ngày 19/6/2019 của UBND thị xã phê duyệt quy hoạch chi tiết xây dựng tỷ lệ 1/500;
Quyết định số 3698/QĐ-UBND ngày 03/9/2019 của UBND tỉnh điều chỉnh chủ trương đầu tư dự án</t>
  </si>
  <si>
    <t>Quyết định số 6021/QĐ-UBND ngày 6/8/2019 của UBND thành phố phê duyệt quy hoạch chi tiết tỷ lệ 1/500</t>
  </si>
  <si>
    <t>Quyết định số 8933/QĐ-UBND ngày 24/10/2019 của UBND thành phố phê duyệt quy hoạch tổng mặt bằng tỷ lệ 1/500</t>
  </si>
  <si>
    <t>Tên Dự án, Công trình</t>
  </si>
  <si>
    <r>
      <t xml:space="preserve">Địa điểm thực hiện dự án </t>
    </r>
    <r>
      <rPr>
        <sz val="12"/>
        <rFont val="Times New Roman"/>
        <family val="1"/>
      </rPr>
      <t>(xã, phường, thị trấn)</t>
    </r>
  </si>
  <si>
    <t>Diện tích thực hiện dự án (ha)</t>
  </si>
  <si>
    <t>Diện tích có rừng quyết định chủ trương chuyển mục đích sử dụng rừng sang mục đích khác (ha)</t>
  </si>
  <si>
    <t>Căn cứ pháp lý</t>
  </si>
  <si>
    <t>Rừng sản xuất</t>
  </si>
  <si>
    <t xml:space="preserve"> Rừng phòng hộ</t>
  </si>
  <si>
    <t>Rừng tự nhiên</t>
  </si>
  <si>
    <t>Rừng trồng</t>
  </si>
  <si>
    <t>Xã Đồn Đạc</t>
  </si>
  <si>
    <t>(Kèm theo Nghị quyết số 243/NQ-HĐND ngày 31 tháng 3 năm 2020 của Hội đồng nhân dân tỉnh)</t>
  </si>
  <si>
    <t>Khai thác mỏ đá Ryolit làm vật liệu xây dựng thông thường</t>
  </si>
  <si>
    <t xml:space="preserve">Dự án cải tạo mở rộng khai thác lộ thiên - Mỏ Đông Đá Mài (giai đoạn 3) </t>
  </si>
  <si>
    <t>Quyết định số 3972/QĐ-UBND ngày 17/10/2019 của UBND huyện Vân Đồn về việc phê duyệt chủ trương đầu tư dự án Khắc phục sạt trượt các tuyến đường trên địa bàn các xã Đông Xá, Vạn Yên.</t>
  </si>
  <si>
    <t>Quy hoạch tổng mặt bằng tỷ lệ 1/500 Điểm khai thác đất phục vụ san nền Dự án Khu dân cư đô thị Ocean Park</t>
  </si>
  <si>
    <t>Huyện Ba Chẽ (01 dự án)</t>
  </si>
  <si>
    <t>Quyết định số 590/QĐ-UBND ngày 25/02/2020 của UBND tỉnh quyết định chủ trương đầu tư; Giấy phép thăm dò khoáng sản số 1826/GP-UBND ngày 17/6/2016 của UBND tỉnh</t>
  </si>
  <si>
    <t>Dự án đường ô tô chuyên dùng vận chuyển hàng hóa khu Bàng Nâu, Khe Chàm, Dương Huy ra cụm cảng Cẩm Hải</t>
  </si>
  <si>
    <t xml:space="preserve"> Xã Dương Huy</t>
  </si>
  <si>
    <t>Phường Mông Dương, xã Dương Huy</t>
  </si>
  <si>
    <t>Giấy phép khai thác khoáng sản số 3231/Gp-BTNMT ngày 30/12/2014 của Bộ Tài nguyên và Môi trường; Quyết định số 2411/QĐ-UBND ngày 23/10/2015 của UBND thành phố phê duyệt quy hoạch chi tiết xây dựng tỷ lệ 1/500</t>
  </si>
  <si>
    <t>Huyện Hải Hà (01 dự án)</t>
  </si>
  <si>
    <t>Đường nối quốc lộ 18 đi qua xã Quảng Long vào bản Sán Cáy Cọc xã Quảng Sơn</t>
  </si>
  <si>
    <t>Xã Quảng Long, Quảng Sơn</t>
  </si>
  <si>
    <t>Quyết định số 3510/QĐ-UBND ngày 29/10/2019 của UBND huyện phê duyệt Báo cáo kinh tế kỹ thuật</t>
  </si>
  <si>
    <t>Khắc phục sạt trượt các tuyến đường trên địa bàn các xã Đông Xá, Vạn Yên</t>
  </si>
  <si>
    <t>Xã Đông Xá, Vạn Yên</t>
  </si>
  <si>
    <t>Xã Đoàn Kết</t>
  </si>
  <si>
    <t>Quyết định số 3436/QĐ-UBND ngày 20/10/2016 của UBND tỉnh về phê duyệt dự án Khu dân cư đô thị Ocean Park; Quyết định số 72/QĐ-UBND ngày 24/5/2018 của Ban quản lý Khu kinh tế phê duyệt quy hoạch tổng mặt bằng xây dựng tỷ lệ 1/500</t>
  </si>
  <si>
    <t>Dự án nuôi tôm công nghệ cao GFS</t>
  </si>
  <si>
    <t xml:space="preserve">Quyết định số 304/QĐ-UBND ngày 21/01/2020 của UBND tỉnh phê duyệt chủ trương đầu tư dự án; Quyết đính số 1289/QĐ-UBND ngày 12/4/2019 của UBND huyện phê duyệt quy hoạch chi tiết xây dựng </t>
  </si>
  <si>
    <t>Huyện Đầm Hà (01 dự án)</t>
  </si>
  <si>
    <t>Thị xã Đông Triều (01 dự án)</t>
  </si>
  <si>
    <t>Quyết định 1372/QĐ-UBND ngày 29/9/2019 của UBND thị xã phê duyệt quy hoạch chi tiết tỷ lệ 1/500</t>
  </si>
  <si>
    <t>Tổng (08 dự án, công trình)</t>
  </si>
  <si>
    <t>Thành phố Cẩm Phả (02 dự án, công trình)</t>
  </si>
  <si>
    <t>Huyện Vân Đồn (02 dự án, công trình)</t>
  </si>
  <si>
    <t>Biểu số 03</t>
  </si>
  <si>
    <t>Quyết định số 1735/QĐ-UBND ngày 24/12/2019 của UBND thị xã phê duyệt quy hoạch tổng mặt bằng tỷ lệ 1/500</t>
  </si>
  <si>
    <t>đã bổ sung</t>
  </si>
  <si>
    <t>Quyết định số 3937/QĐ-UBND ngày 20/9/2019 của UBND tỉnh chấp thuận chủ trương đầu tư dự án; Quyết định số 1138/QĐ-UBND ngày 11/4/2018 của UBND tỉnh phê duyệt quy hoạch chi tiết xây dựng tỷ lệ 1/500</t>
  </si>
  <si>
    <t>DANH MỤC DỰ ÁN, CÔNG TRÌNH QUYẾT ĐỊNH CHỦ TRƯƠNG CHUYỂN MỤC ĐÍCH SỬ DỤNG RỪNG SANG MỤC ĐÍCH KHÁC 
TRÊN ĐỊA BÀN TỈNH (ĐỢT 1) NĂM 2020</t>
  </si>
  <si>
    <t>Quyết định số 2866/QĐ-UBND ngày 27/7/2018 của UBND tỉnh phê duyệt chủ trương đầu tư; Quyết định số 2704/QĐ-UBND ngày 27/8/2008 của UBND tỉnh phê duyệt mặt bằng tuyến; Quyết định số 2710/QĐ-UBND ngày 10/7/2017 của UBND thành phố phê duyệt điều chỉnh mặt bằng tuyến</t>
  </si>
  <si>
    <t>Tổng số (25 công trình, dự án)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</si>
</sst>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0"/>
    <numFmt numFmtId="178" formatCode="0.000"/>
    <numFmt numFmtId="179" formatCode="_(* #,##0_);_(* \(#,##0\);_(* &quot;-&quot;??_);_(@_)"/>
    <numFmt numFmtId="180" formatCode="_(* #,##0.000_);_(* \(#,##0.000\);_(* &quot;-&quot;??_);_(@_)"/>
    <numFmt numFmtId="181" formatCode="#,##0.000"/>
    <numFmt numFmtId="182" formatCode="#,##0.0"/>
    <numFmt numFmtId="183" formatCode="0.0000"/>
    <numFmt numFmtId="184" formatCode="0.00000"/>
    <numFmt numFmtId="185" formatCode="0.000;[Red]0.000"/>
    <numFmt numFmtId="186" formatCode="#,##0.00;[Red]#,##0.00"/>
    <numFmt numFmtId="187" formatCode="0.00;[Red]0.00"/>
    <numFmt numFmtId="188" formatCode="_(* #,##0.0000_);_(* \(#,##0.0000\);_(* &quot;-&quot;??_);_(@_)"/>
    <numFmt numFmtId="189" formatCode="_(* #,##0.0_);_(* \(#,##0.0\);_(* &quot;-&quot;??_);_(@_)"/>
    <numFmt numFmtId="190" formatCode="#,##0.000;[Red]#,##0.000"/>
    <numFmt numFmtId="191" formatCode="&quot;$&quot;#,##0.00"/>
    <numFmt numFmtId="192" formatCode="_-* #,##0.00_-;\-* #,##0.00_-;_-* &quot;-&quot;??_-;_-@_-"/>
    <numFmt numFmtId="193" formatCode="#,##0.0000;[Red]#,##0.0000"/>
    <numFmt numFmtId="194" formatCode="_-* #,##0.0\ _₫_-;\-* #,##0.0\ _₫_-;_-* &quot;-&quot;??\ _₫_-;_-@_-"/>
    <numFmt numFmtId="195" formatCode="#,##0.00_ ;\-#,##0.00\ "/>
  </numFmts>
  <fonts count="57">
    <font>
      <sz val="12"/>
      <name val="Times New Roman"/>
      <family val="0"/>
    </font>
    <font>
      <b/>
      <sz val="12"/>
      <name val="Times New Roman"/>
      <family val="1"/>
    </font>
    <font>
      <sz val="10"/>
      <name val="Arial"/>
      <family val="2"/>
    </font>
    <font>
      <sz val="11"/>
      <color indexed="8"/>
      <name val="Calibri"/>
      <family val="2"/>
    </font>
    <font>
      <sz val="14"/>
      <name val="Times New Roman"/>
      <family val="1"/>
    </font>
    <font>
      <i/>
      <sz val="14"/>
      <name val="Times New Roman"/>
      <family val="1"/>
    </font>
    <font>
      <b/>
      <sz val="14"/>
      <name val="Times New Roman"/>
      <family val="1"/>
    </font>
    <font>
      <sz val="10"/>
      <name val="Helv"/>
      <family val="2"/>
    </font>
    <font>
      <sz val="12"/>
      <name val=".VnTime"/>
      <family val="2"/>
    </font>
    <font>
      <sz val="14"/>
      <color indexed="8"/>
      <name val="Times New Roman"/>
      <family val="2"/>
    </font>
    <font>
      <sz val="11"/>
      <color indexed="8"/>
      <name val="Arial"/>
      <family val="2"/>
    </font>
    <font>
      <sz val="11"/>
      <name val="Times New Roman"/>
      <family val="1"/>
    </font>
    <font>
      <i/>
      <sz val="12"/>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0.2"/>
      <color indexed="20"/>
      <name val="Times New Roman"/>
      <family val="1"/>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2"/>
      <color indexed="12"/>
      <name val="Times New Roman"/>
      <family val="1"/>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Times New Roman"/>
      <family val="2"/>
    </font>
    <font>
      <b/>
      <sz val="12"/>
      <color indexed="8"/>
      <name val="Times New Roman"/>
      <family val="2"/>
    </font>
    <font>
      <sz val="12"/>
      <color indexed="10"/>
      <name val="Times New Roman"/>
      <family val="2"/>
    </font>
    <font>
      <b/>
      <sz val="12"/>
      <color indexed="10"/>
      <name val="Times New Roman"/>
      <family val="1"/>
    </font>
    <font>
      <sz val="12"/>
      <color indexed="30"/>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0.2"/>
      <color theme="11"/>
      <name val="Times New Roman"/>
      <family val="1"/>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2"/>
      <color theme="10"/>
      <name val="Times New Roman"/>
      <family val="1"/>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sz val="11"/>
      <color theme="1"/>
      <name val="Arial"/>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2"/>
      <color rgb="FFFF0000"/>
      <name val="Times New Roman"/>
      <family val="1"/>
    </font>
    <font>
      <sz val="12"/>
      <color rgb="FF0070C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top style="thin"/>
      <bottom style="thin"/>
    </border>
    <border>
      <left>
        <color indexed="63"/>
      </left>
      <right>
        <color indexed="63"/>
      </right>
      <top>
        <color indexed="63"/>
      </top>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92" fontId="2" fillId="0" borderId="0" applyFont="0" applyFill="0" applyBorder="0" applyAlignment="0" applyProtection="0"/>
    <xf numFmtId="171" fontId="0" fillId="0" borderId="0" applyFont="0" applyFill="0" applyBorder="0" applyAlignment="0" applyProtection="0"/>
    <xf numFmtId="192" fontId="0" fillId="0" borderId="0" applyFont="0" applyFill="0" applyBorder="0" applyAlignment="0" applyProtection="0"/>
    <xf numFmtId="171" fontId="0" fillId="0" borderId="0" applyFont="0" applyFill="0" applyBorder="0" applyAlignment="0" applyProtection="0"/>
    <xf numFmtId="192" fontId="0"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0" fontId="38" fillId="28" borderId="2"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3" fillId="0" borderId="0">
      <alignment/>
      <protection/>
    </xf>
    <xf numFmtId="0" fontId="2" fillId="0" borderId="0">
      <alignment/>
      <protection/>
    </xf>
    <xf numFmtId="0" fontId="10" fillId="0" borderId="0">
      <alignment/>
      <protection/>
    </xf>
    <xf numFmtId="0" fontId="3"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2" fillId="0" borderId="0">
      <alignment/>
      <protection/>
    </xf>
    <xf numFmtId="0" fontId="50" fillId="0" borderId="0">
      <alignment/>
      <protection/>
    </xf>
    <xf numFmtId="0" fontId="49" fillId="0" borderId="0">
      <alignment/>
      <protection/>
    </xf>
    <xf numFmtId="0" fontId="50" fillId="0" borderId="0">
      <alignment/>
      <protection/>
    </xf>
    <xf numFmtId="0" fontId="9" fillId="0" borderId="0">
      <alignment/>
      <protection/>
    </xf>
    <xf numFmtId="0" fontId="50" fillId="0" borderId="0">
      <alignment/>
      <protection/>
    </xf>
    <xf numFmtId="0" fontId="50" fillId="0" borderId="0">
      <alignment/>
      <protection/>
    </xf>
    <xf numFmtId="0" fontId="49" fillId="0" borderId="0">
      <alignment/>
      <protection/>
    </xf>
    <xf numFmtId="0" fontId="49" fillId="0" borderId="0">
      <alignment/>
      <protection/>
    </xf>
    <xf numFmtId="0" fontId="0" fillId="0" borderId="0">
      <alignment/>
      <protection/>
    </xf>
    <xf numFmtId="0" fontId="49" fillId="0" borderId="0">
      <alignment/>
      <protection/>
    </xf>
    <xf numFmtId="0" fontId="2" fillId="0" borderId="0">
      <alignment/>
      <protection/>
    </xf>
    <xf numFmtId="0" fontId="8" fillId="0" borderId="0">
      <alignment/>
      <protection/>
    </xf>
    <xf numFmtId="0" fontId="7"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1">
    <xf numFmtId="0" fontId="0" fillId="0" borderId="0" xfId="0"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4" fontId="0" fillId="0" borderId="0" xfId="0" applyNumberFormat="1" applyFont="1" applyAlignment="1">
      <alignment horizontal="right" vertical="center"/>
    </xf>
    <xf numFmtId="4" fontId="1" fillId="0" borderId="10" xfId="0" applyNumberFormat="1" applyFont="1" applyBorder="1" applyAlignment="1">
      <alignment horizontal="center" vertical="center" wrapText="1"/>
    </xf>
    <xf numFmtId="4" fontId="0" fillId="0" borderId="0" xfId="0" applyNumberFormat="1" applyFont="1" applyFill="1" applyAlignment="1">
      <alignment horizontal="right"/>
    </xf>
    <xf numFmtId="4" fontId="1" fillId="0" borderId="10" xfId="0" applyNumberFormat="1"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4" fontId="0" fillId="0" borderId="0" xfId="0" applyNumberFormat="1" applyFont="1" applyFill="1" applyBorder="1" applyAlignment="1">
      <alignment horizontal="right" vertical="center"/>
    </xf>
    <xf numFmtId="4" fontId="0" fillId="0" borderId="0" xfId="0" applyNumberFormat="1" applyFont="1" applyBorder="1" applyAlignment="1">
      <alignment horizontal="right" vertical="center"/>
    </xf>
    <xf numFmtId="0" fontId="0" fillId="0" borderId="0" xfId="0" applyFont="1" applyAlignment="1">
      <alignment vertical="center"/>
    </xf>
    <xf numFmtId="4" fontId="0" fillId="0" borderId="0" xfId="0" applyNumberFormat="1" applyFont="1" applyAlignment="1">
      <alignment horizontal="right"/>
    </xf>
    <xf numFmtId="0" fontId="1"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1" fillId="0" borderId="10" xfId="0" applyFont="1" applyBorder="1" applyAlignment="1">
      <alignment horizontal="center" vertical="center" wrapText="1"/>
    </xf>
    <xf numFmtId="2" fontId="0" fillId="0" borderId="10" xfId="0" applyNumberFormat="1" applyFont="1" applyBorder="1" applyAlignment="1">
      <alignment horizontal="right" vertical="center"/>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0" fontId="0" fillId="0" borderId="10" xfId="0" applyFont="1" applyBorder="1" applyAlignment="1" quotePrefix="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xf>
    <xf numFmtId="0" fontId="0" fillId="0" borderId="10" xfId="0" applyFont="1" applyFill="1" applyBorder="1" applyAlignment="1">
      <alignment horizontal="left" vertical="center" wrapText="1"/>
    </xf>
    <xf numFmtId="0" fontId="0" fillId="0" borderId="10" xfId="75" applyFont="1" applyBorder="1" applyAlignment="1">
      <alignment horizontal="center" vertical="center" wrapText="1"/>
      <protection/>
    </xf>
    <xf numFmtId="4" fontId="1" fillId="0" borderId="10" xfId="0" applyNumberFormat="1" applyFont="1" applyBorder="1" applyAlignment="1">
      <alignment horizontal="right" vertical="center" wrapText="1"/>
    </xf>
    <xf numFmtId="0" fontId="0" fillId="34" borderId="10" xfId="0" applyFont="1" applyFill="1" applyBorder="1" applyAlignment="1">
      <alignment horizontal="right" vertical="center" wrapText="1"/>
    </xf>
    <xf numFmtId="2" fontId="0" fillId="0" borderId="10" xfId="0" applyNumberFormat="1" applyFont="1" applyBorder="1" applyAlignment="1">
      <alignment horizontal="right" vertical="center" wrapText="1"/>
    </xf>
    <xf numFmtId="4" fontId="0" fillId="0" borderId="10" xfId="0" applyNumberFormat="1" applyFont="1" applyFill="1" applyBorder="1" applyAlignment="1">
      <alignment horizontal="right"/>
    </xf>
    <xf numFmtId="4" fontId="0" fillId="0" borderId="10" xfId="0" applyNumberFormat="1" applyFont="1" applyBorder="1" applyAlignment="1">
      <alignment horizontal="right" vertical="center"/>
    </xf>
    <xf numFmtId="4" fontId="0" fillId="0" borderId="10" xfId="0" applyNumberFormat="1" applyFont="1" applyFill="1" applyBorder="1" applyAlignment="1">
      <alignment horizontal="right" vertical="center" wrapText="1"/>
    </xf>
    <xf numFmtId="2" fontId="0" fillId="0" borderId="10" xfId="0" applyNumberFormat="1" applyFont="1" applyFill="1" applyBorder="1" applyAlignment="1">
      <alignment horizontal="right" vertical="center" wrapText="1"/>
    </xf>
    <xf numFmtId="4" fontId="0" fillId="0" borderId="10" xfId="0" applyNumberFormat="1" applyFont="1" applyFill="1" applyBorder="1" applyAlignment="1">
      <alignment horizontal="right" vertical="center"/>
    </xf>
    <xf numFmtId="0" fontId="0" fillId="0" borderId="10" xfId="0" applyFont="1" applyBorder="1" applyAlignment="1">
      <alignment horizontal="right" vertical="center"/>
    </xf>
    <xf numFmtId="4" fontId="0" fillId="0" borderId="10" xfId="93" applyNumberFormat="1" applyFont="1" applyBorder="1" applyAlignment="1">
      <alignment horizontal="right" vertical="center" wrapText="1"/>
      <protection/>
    </xf>
    <xf numFmtId="0" fontId="0" fillId="0" borderId="10" xfId="75" applyFont="1" applyFill="1" applyBorder="1" applyAlignment="1">
      <alignment horizontal="center" vertical="center" wrapText="1"/>
      <protection/>
    </xf>
    <xf numFmtId="4" fontId="0" fillId="0" borderId="10" xfId="93" applyNumberFormat="1" applyFont="1" applyFill="1" applyBorder="1" applyAlignment="1">
      <alignment horizontal="right" vertical="center" wrapText="1"/>
      <protection/>
    </xf>
    <xf numFmtId="2" fontId="0" fillId="33" borderId="10" xfId="0" applyNumberFormat="1" applyFont="1" applyFill="1" applyBorder="1" applyAlignment="1">
      <alignment horizontal="right" vertical="center"/>
    </xf>
    <xf numFmtId="2" fontId="0" fillId="33" borderId="10" xfId="0" applyNumberFormat="1" applyFont="1" applyFill="1" applyBorder="1" applyAlignment="1">
      <alignment horizontal="right" vertical="center" wrapText="1"/>
    </xf>
    <xf numFmtId="4" fontId="0" fillId="0" borderId="0" xfId="0" applyNumberFormat="1" applyFont="1" applyAlignment="1">
      <alignment/>
    </xf>
    <xf numFmtId="4" fontId="0" fillId="0" borderId="0" xfId="0" applyNumberFormat="1" applyFont="1" applyFill="1" applyAlignment="1">
      <alignment horizontal="center"/>
    </xf>
    <xf numFmtId="2" fontId="1" fillId="0" borderId="10" xfId="0" applyNumberFormat="1" applyFont="1" applyBorder="1" applyAlignment="1">
      <alignment vertical="center" wrapText="1"/>
    </xf>
    <xf numFmtId="4" fontId="0" fillId="0" borderId="10" xfId="0" applyNumberFormat="1" applyFont="1" applyFill="1" applyBorder="1" applyAlignment="1">
      <alignment vertical="center" wrapText="1"/>
    </xf>
    <xf numFmtId="2" fontId="0" fillId="0" borderId="10" xfId="0" applyNumberFormat="1" applyFont="1" applyBorder="1" applyAlignment="1">
      <alignment vertical="center" wrapText="1"/>
    </xf>
    <xf numFmtId="0" fontId="1" fillId="0" borderId="0" xfId="0" applyFont="1" applyAlignment="1">
      <alignment/>
    </xf>
    <xf numFmtId="4" fontId="0" fillId="0" borderId="10" xfId="0" applyNumberFormat="1" applyFont="1" applyFill="1" applyBorder="1" applyAlignment="1">
      <alignment vertical="center"/>
    </xf>
    <xf numFmtId="0" fontId="55" fillId="0" borderId="0" xfId="0" applyFont="1" applyAlignment="1">
      <alignment/>
    </xf>
    <xf numFmtId="2" fontId="0" fillId="0" borderId="10" xfId="75" applyNumberFormat="1" applyFont="1" applyBorder="1" applyAlignment="1">
      <alignment horizontal="right" vertical="center" wrapText="1"/>
      <protection/>
    </xf>
    <xf numFmtId="0" fontId="0" fillId="33" borderId="10" xfId="88" applyFont="1" applyFill="1" applyBorder="1" applyAlignment="1">
      <alignment horizontal="center" vertical="center" wrapText="1"/>
      <protection/>
    </xf>
    <xf numFmtId="2" fontId="34" fillId="0" borderId="10" xfId="0" applyNumberFormat="1" applyFont="1" applyBorder="1" applyAlignment="1">
      <alignment vertical="center" wrapText="1"/>
    </xf>
    <xf numFmtId="2" fontId="34" fillId="0" borderId="10" xfId="0" applyNumberFormat="1" applyFont="1" applyBorder="1" applyAlignment="1">
      <alignment vertical="center"/>
    </xf>
    <xf numFmtId="0" fontId="0" fillId="33" borderId="10" xfId="0" applyFont="1" applyFill="1" applyBorder="1" applyAlignment="1">
      <alignment vertical="center" wrapText="1"/>
    </xf>
    <xf numFmtId="4" fontId="0" fillId="0" borderId="10" xfId="0" applyNumberFormat="1" applyFont="1" applyBorder="1" applyAlignment="1">
      <alignment vertical="center"/>
    </xf>
    <xf numFmtId="4" fontId="0" fillId="0" borderId="10" xfId="0" applyNumberFormat="1" applyFont="1" applyFill="1" applyBorder="1" applyAlignment="1">
      <alignment/>
    </xf>
    <xf numFmtId="2" fontId="0" fillId="33" borderId="10" xfId="0" applyNumberFormat="1" applyFont="1" applyFill="1" applyBorder="1" applyAlignment="1">
      <alignment horizontal="center" vertical="center" wrapText="1"/>
    </xf>
    <xf numFmtId="0" fontId="0" fillId="33" borderId="10" xfId="0" applyFont="1" applyFill="1" applyBorder="1" applyAlignment="1">
      <alignment horizontal="right" vertical="center" wrapText="1"/>
    </xf>
    <xf numFmtId="0" fontId="0" fillId="33" borderId="10" xfId="91" applyFont="1" applyFill="1" applyBorder="1" applyAlignment="1">
      <alignment horizontal="center" vertical="center" wrapText="1"/>
      <protection/>
    </xf>
    <xf numFmtId="2" fontId="0" fillId="33" borderId="10" xfId="91" applyNumberFormat="1" applyFont="1" applyFill="1" applyBorder="1" applyAlignment="1">
      <alignment horizontal="right" vertical="center" wrapText="1"/>
      <protection/>
    </xf>
    <xf numFmtId="0" fontId="1" fillId="34" borderId="10" xfId="88" applyFont="1" applyFill="1" applyBorder="1" applyAlignment="1">
      <alignment horizontal="center" vertical="center" wrapText="1"/>
      <protection/>
    </xf>
    <xf numFmtId="4" fontId="0" fillId="33" borderId="10" xfId="0" applyNumberFormat="1" applyFont="1" applyFill="1" applyBorder="1" applyAlignment="1">
      <alignment horizontal="right" vertical="center" wrapText="1"/>
    </xf>
    <xf numFmtId="181" fontId="0" fillId="33" borderId="10" xfId="0" applyNumberFormat="1" applyFont="1" applyFill="1" applyBorder="1" applyAlignment="1">
      <alignment horizontal="right" vertical="center" wrapText="1"/>
    </xf>
    <xf numFmtId="181" fontId="0" fillId="0" borderId="10" xfId="69" applyNumberFormat="1" applyFont="1" applyBorder="1" applyAlignment="1">
      <alignment horizontal="right" vertical="center" wrapText="1"/>
      <protection/>
    </xf>
    <xf numFmtId="4" fontId="0" fillId="0" borderId="10" xfId="69" applyNumberFormat="1" applyFont="1" applyFill="1" applyBorder="1" applyAlignment="1">
      <alignment horizontal="right" vertical="center"/>
      <protection/>
    </xf>
    <xf numFmtId="4" fontId="0" fillId="0" borderId="10" xfId="69" applyNumberFormat="1" applyFont="1" applyFill="1" applyBorder="1" applyAlignment="1">
      <alignment horizontal="right" vertical="center" wrapText="1"/>
      <protection/>
    </xf>
    <xf numFmtId="171" fontId="0" fillId="33" borderId="10" xfId="45" applyFont="1" applyFill="1" applyBorder="1" applyAlignment="1">
      <alignment horizontal="center" vertical="center" wrapText="1"/>
    </xf>
    <xf numFmtId="0" fontId="1" fillId="34" borderId="10" xfId="82" applyFont="1" applyFill="1" applyBorder="1" applyAlignment="1">
      <alignment horizontal="center" vertical="center" wrapText="1"/>
      <protection/>
    </xf>
    <xf numFmtId="0" fontId="0" fillId="34" borderId="10" xfId="82" applyFont="1" applyFill="1" applyBorder="1" applyAlignment="1">
      <alignment horizontal="left" vertical="center" wrapText="1"/>
      <protection/>
    </xf>
    <xf numFmtId="0" fontId="0" fillId="34" borderId="10" xfId="82" applyFont="1" applyFill="1" applyBorder="1" applyAlignment="1">
      <alignment horizontal="center" vertical="center" wrapText="1"/>
      <protection/>
    </xf>
    <xf numFmtId="4" fontId="0" fillId="34" borderId="10" xfId="75" applyNumberFormat="1" applyFont="1" applyFill="1" applyBorder="1" applyAlignment="1">
      <alignment horizontal="right" vertical="center" wrapText="1"/>
      <protection/>
    </xf>
    <xf numFmtId="181" fontId="0" fillId="34" borderId="10" xfId="75" applyNumberFormat="1" applyFont="1" applyFill="1" applyBorder="1" applyAlignment="1">
      <alignment horizontal="right" vertical="center" wrapText="1"/>
      <protection/>
    </xf>
    <xf numFmtId="0" fontId="11" fillId="0" borderId="10" xfId="0" applyFont="1" applyBorder="1" applyAlignment="1">
      <alignment vertical="center" wrapText="1"/>
    </xf>
    <xf numFmtId="0" fontId="11" fillId="0" borderId="10" xfId="0" applyFont="1" applyBorder="1" applyAlignment="1">
      <alignment horizontal="center" vertical="center" wrapText="1"/>
    </xf>
    <xf numFmtId="2" fontId="11" fillId="0" borderId="10" xfId="0" applyNumberFormat="1" applyFont="1" applyBorder="1" applyAlignment="1">
      <alignment vertical="center" wrapText="1"/>
    </xf>
    <xf numFmtId="171" fontId="0" fillId="0" borderId="10" xfId="45" applyFont="1" applyFill="1" applyBorder="1" applyAlignment="1">
      <alignment horizontal="right" vertical="center" wrapText="1"/>
    </xf>
    <xf numFmtId="2" fontId="0" fillId="0" borderId="10" xfId="75" applyNumberFormat="1" applyFont="1" applyFill="1" applyBorder="1" applyAlignment="1">
      <alignment horizontal="right" vertical="center" wrapText="1"/>
      <protection/>
    </xf>
    <xf numFmtId="0" fontId="0" fillId="33" borderId="10" xfId="90" applyFont="1" applyFill="1" applyBorder="1" applyAlignment="1" applyProtection="1">
      <alignment horizontal="left" vertical="center" wrapText="1"/>
      <protection hidden="1"/>
    </xf>
    <xf numFmtId="0" fontId="0" fillId="33" borderId="10" xfId="90" applyFont="1" applyFill="1" applyBorder="1" applyAlignment="1" applyProtection="1">
      <alignment horizontal="center" vertical="center" wrapText="1"/>
      <protection hidden="1"/>
    </xf>
    <xf numFmtId="2" fontId="0" fillId="33" borderId="10" xfId="90" applyNumberFormat="1" applyFont="1" applyFill="1" applyBorder="1" applyAlignment="1" applyProtection="1">
      <alignment horizontal="right" vertical="center"/>
      <protection hidden="1"/>
    </xf>
    <xf numFmtId="3" fontId="0" fillId="33" borderId="10" xfId="73" applyNumberFormat="1" applyFont="1" applyFill="1" applyBorder="1" applyAlignment="1">
      <alignment vertical="center" wrapText="1"/>
      <protection/>
    </xf>
    <xf numFmtId="182" fontId="0" fillId="33" borderId="10" xfId="73" applyNumberFormat="1" applyFont="1" applyFill="1" applyBorder="1" applyAlignment="1">
      <alignment horizontal="center" vertical="center" wrapText="1"/>
      <protection/>
    </xf>
    <xf numFmtId="4" fontId="0" fillId="33" borderId="10" xfId="0" applyNumberFormat="1" applyFont="1" applyFill="1" applyBorder="1" applyAlignment="1">
      <alignment horizontal="right" vertical="center"/>
    </xf>
    <xf numFmtId="4"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xf>
    <xf numFmtId="4" fontId="0" fillId="0" borderId="10" xfId="0" applyNumberFormat="1" applyFont="1" applyBorder="1" applyAlignment="1">
      <alignment horizontal="center" vertical="center"/>
    </xf>
    <xf numFmtId="0" fontId="54" fillId="35" borderId="0" xfId="0" applyFont="1" applyFill="1" applyAlignment="1">
      <alignment/>
    </xf>
    <xf numFmtId="4" fontId="0" fillId="33" borderId="10" xfId="0" applyNumberFormat="1" applyFont="1" applyFill="1" applyBorder="1" applyAlignment="1">
      <alignment vertical="center"/>
    </xf>
    <xf numFmtId="0" fontId="0" fillId="33" borderId="10" xfId="0" applyFont="1" applyFill="1" applyBorder="1" applyAlignment="1">
      <alignment/>
    </xf>
    <xf numFmtId="0" fontId="0" fillId="33" borderId="10" xfId="0" applyFont="1" applyFill="1" applyBorder="1" applyAlignment="1" quotePrefix="1">
      <alignment horizontal="center" vertical="center" wrapText="1"/>
    </xf>
    <xf numFmtId="2" fontId="1" fillId="0" borderId="10" xfId="0" applyNumberFormat="1" applyFont="1" applyBorder="1" applyAlignment="1">
      <alignment horizontal="right" vertical="center" wrapText="1"/>
    </xf>
    <xf numFmtId="4" fontId="0" fillId="0" borderId="10" xfId="69" applyNumberFormat="1" applyFont="1" applyBorder="1" applyAlignment="1">
      <alignment horizontal="center" vertical="center" wrapText="1"/>
      <protection/>
    </xf>
    <xf numFmtId="0" fontId="54" fillId="35" borderId="0" xfId="0" applyFont="1" applyFill="1" applyAlignment="1">
      <alignment vertical="center"/>
    </xf>
    <xf numFmtId="182" fontId="0" fillId="33" borderId="10" xfId="73" applyNumberFormat="1" applyFont="1" applyFill="1" applyBorder="1" applyAlignment="1" quotePrefix="1">
      <alignment horizontal="center" vertical="center" wrapText="1"/>
      <protection/>
    </xf>
    <xf numFmtId="4" fontId="1" fillId="0" borderId="10" xfId="0" applyNumberFormat="1" applyFont="1" applyFill="1" applyBorder="1" applyAlignment="1">
      <alignment horizontal="right" vertical="center" wrapText="1"/>
    </xf>
    <xf numFmtId="0" fontId="0" fillId="0" borderId="10" xfId="0" applyFont="1" applyBorder="1" applyAlignment="1">
      <alignment horizontal="right" vertical="center" wrapText="1"/>
    </xf>
    <xf numFmtId="0" fontId="34" fillId="34" borderId="10" xfId="82" applyFont="1" applyFill="1" applyBorder="1" applyAlignment="1">
      <alignment horizontal="left" vertical="center" wrapText="1"/>
      <protection/>
    </xf>
    <xf numFmtId="0" fontId="34" fillId="34" borderId="10" xfId="88" applyFont="1" applyFill="1" applyBorder="1" applyAlignment="1">
      <alignment horizontal="center" vertical="center" wrapText="1"/>
      <protection/>
    </xf>
    <xf numFmtId="2" fontId="1" fillId="33" borderId="10" xfId="91" applyNumberFormat="1" applyFont="1" applyFill="1" applyBorder="1" applyAlignment="1">
      <alignment horizontal="right" vertical="center" wrapText="1"/>
      <protection/>
    </xf>
    <xf numFmtId="0" fontId="0" fillId="33" borderId="10" xfId="0" applyFont="1" applyFill="1" applyBorder="1" applyAlignment="1" quotePrefix="1">
      <alignment horizontal="center" vertical="center"/>
    </xf>
    <xf numFmtId="0" fontId="0" fillId="0" borderId="10" xfId="0" applyFont="1" applyBorder="1" applyAlignment="1">
      <alignment horizontal="justify" vertical="center" wrapText="1"/>
    </xf>
    <xf numFmtId="181" fontId="0" fillId="0" borderId="10" xfId="0" applyNumberFormat="1" applyFont="1" applyFill="1" applyBorder="1" applyAlignment="1">
      <alignment horizontal="right" vertical="center"/>
    </xf>
    <xf numFmtId="0" fontId="0" fillId="34" borderId="10" xfId="0" applyNumberFormat="1" applyFont="1" applyFill="1" applyBorder="1" applyAlignment="1">
      <alignment horizontal="center" vertical="center" wrapText="1"/>
    </xf>
    <xf numFmtId="0" fontId="0" fillId="34" borderId="10" xfId="0" applyNumberFormat="1" applyFont="1" applyFill="1" applyBorder="1" applyAlignment="1">
      <alignment vertical="center" wrapText="1"/>
    </xf>
    <xf numFmtId="171" fontId="0" fillId="34" borderId="10" xfId="0" applyNumberFormat="1" applyFont="1" applyFill="1" applyBorder="1" applyAlignment="1">
      <alignment horizontal="right" vertical="center" wrapText="1"/>
    </xf>
    <xf numFmtId="171" fontId="0" fillId="34" borderId="10" xfId="92" applyNumberFormat="1" applyFont="1" applyFill="1" applyBorder="1" applyAlignment="1">
      <alignment horizontal="right" vertical="center" wrapText="1"/>
      <protection/>
    </xf>
    <xf numFmtId="171" fontId="0" fillId="0" borderId="10" xfId="0" applyNumberFormat="1" applyFont="1" applyBorder="1" applyAlignment="1">
      <alignment horizontal="right" vertical="center" wrapText="1"/>
    </xf>
    <xf numFmtId="171" fontId="1" fillId="0" borderId="10" xfId="0" applyNumberFormat="1" applyFont="1" applyBorder="1" applyAlignment="1">
      <alignment horizontal="right" vertical="center" wrapText="1"/>
    </xf>
    <xf numFmtId="171" fontId="0" fillId="34" borderId="10" xfId="92" applyNumberFormat="1" applyFont="1" applyFill="1" applyBorder="1" applyAlignment="1">
      <alignment horizontal="right" vertical="center"/>
      <protection/>
    </xf>
    <xf numFmtId="171" fontId="0" fillId="34" borderId="10" xfId="92" applyNumberFormat="1" applyFont="1" applyFill="1" applyBorder="1" applyAlignment="1">
      <alignment horizontal="center" vertical="center" wrapText="1"/>
      <protection/>
    </xf>
    <xf numFmtId="183" fontId="1" fillId="33" borderId="10" xfId="69" applyNumberFormat="1" applyFont="1" applyFill="1" applyBorder="1" applyAlignment="1">
      <alignment horizontal="right" vertical="center" wrapText="1"/>
      <protection/>
    </xf>
    <xf numFmtId="0" fontId="0" fillId="33" borderId="10" xfId="69" applyFont="1" applyFill="1" applyBorder="1" applyAlignment="1">
      <alignment vertical="center" wrapText="1"/>
      <protection/>
    </xf>
    <xf numFmtId="0" fontId="0" fillId="33" borderId="10" xfId="69" applyFont="1" applyFill="1" applyBorder="1" applyAlignment="1">
      <alignment horizontal="center" vertical="center" wrapText="1"/>
      <protection/>
    </xf>
    <xf numFmtId="2" fontId="0" fillId="33" borderId="10" xfId="69" applyNumberFormat="1" applyFont="1" applyFill="1" applyBorder="1" applyAlignment="1">
      <alignment horizontal="right" vertical="center" wrapText="1"/>
      <protection/>
    </xf>
    <xf numFmtId="171" fontId="0" fillId="33" borderId="10" xfId="92" applyNumberFormat="1" applyFont="1" applyFill="1" applyBorder="1" applyAlignment="1">
      <alignment horizontal="right" vertical="center" wrapText="1"/>
      <protection/>
    </xf>
    <xf numFmtId="4" fontId="0" fillId="33" borderId="10" xfId="69" applyNumberFormat="1" applyFont="1" applyFill="1" applyBorder="1" applyAlignment="1">
      <alignment horizontal="right" vertical="center" wrapText="1"/>
      <protection/>
    </xf>
    <xf numFmtId="183" fontId="0" fillId="33" borderId="10" xfId="69" applyNumberFormat="1" applyFont="1" applyFill="1" applyBorder="1" applyAlignment="1">
      <alignment horizontal="right" vertical="center" wrapText="1"/>
      <protection/>
    </xf>
    <xf numFmtId="0" fontId="0" fillId="33" borderId="10" xfId="0" applyFont="1" applyFill="1" applyBorder="1" applyAlignment="1">
      <alignment horizontal="center" vertical="center"/>
    </xf>
    <xf numFmtId="37" fontId="0" fillId="33" borderId="10" xfId="69" applyNumberFormat="1" applyFont="1" applyFill="1" applyBorder="1" applyAlignment="1">
      <alignment horizontal="center" vertical="center" wrapText="1"/>
      <protection/>
    </xf>
    <xf numFmtId="37" fontId="0" fillId="33" borderId="10" xfId="73" applyNumberFormat="1" applyFont="1" applyFill="1" applyBorder="1" applyAlignment="1">
      <alignment horizontal="center" vertical="center" wrapText="1"/>
      <protection/>
    </xf>
    <xf numFmtId="0" fontId="54" fillId="35" borderId="0" xfId="0" applyFont="1" applyFill="1" applyAlignment="1">
      <alignment horizontal="left" vertical="center"/>
    </xf>
    <xf numFmtId="2" fontId="0" fillId="33" borderId="10" xfId="0" applyNumberFormat="1" applyFont="1" applyFill="1" applyBorder="1" applyAlignment="1">
      <alignment horizontal="right"/>
    </xf>
    <xf numFmtId="2" fontId="1" fillId="33" borderId="10" xfId="0" applyNumberFormat="1" applyFont="1" applyFill="1" applyBorder="1" applyAlignment="1">
      <alignment horizontal="right" vertical="center" wrapText="1"/>
    </xf>
    <xf numFmtId="181" fontId="1" fillId="0" borderId="10" xfId="0" applyNumberFormat="1" applyFont="1" applyBorder="1" applyAlignment="1">
      <alignment horizontal="right" vertical="center" wrapText="1"/>
    </xf>
    <xf numFmtId="178" fontId="1" fillId="0" borderId="10" xfId="0" applyNumberFormat="1" applyFont="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34" fillId="0" borderId="0" xfId="0" applyFont="1" applyAlignment="1">
      <alignment horizontal="right" vertical="center"/>
    </xf>
    <xf numFmtId="0" fontId="1"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0" fillId="0" borderId="0" xfId="0" applyFont="1" applyFill="1" applyAlignment="1">
      <alignment horizontal="center" vertical="center"/>
    </xf>
    <xf numFmtId="2" fontId="0" fillId="0" borderId="10" xfId="0" applyNumberFormat="1" applyFont="1" applyFill="1" applyBorder="1" applyAlignment="1">
      <alignment horizontal="center" vertical="center" wrapText="1"/>
    </xf>
    <xf numFmtId="0" fontId="1" fillId="0" borderId="0" xfId="0" applyFont="1" applyFill="1" applyAlignment="1">
      <alignment/>
    </xf>
    <xf numFmtId="0" fontId="56" fillId="0" borderId="0" xfId="0" applyFont="1" applyFill="1" applyAlignment="1">
      <alignment/>
    </xf>
    <xf numFmtId="0" fontId="0" fillId="0" borderId="11" xfId="0" applyFont="1" applyFill="1" applyBorder="1" applyAlignment="1">
      <alignment horizontal="center" vertical="center" wrapText="1"/>
    </xf>
    <xf numFmtId="2" fontId="0" fillId="0" borderId="10" xfId="47" applyNumberFormat="1" applyFont="1" applyFill="1" applyBorder="1" applyAlignment="1" applyProtection="1">
      <alignment horizontal="center" vertical="center" wrapText="1"/>
      <protection locked="0"/>
    </xf>
    <xf numFmtId="0" fontId="0" fillId="0" borderId="10" xfId="0" applyFont="1" applyFill="1" applyBorder="1" applyAlignment="1">
      <alignment vertical="center"/>
    </xf>
    <xf numFmtId="2" fontId="0" fillId="0" borderId="10" xfId="0" applyNumberFormat="1" applyFont="1" applyFill="1" applyBorder="1" applyAlignment="1">
      <alignment vertical="center"/>
    </xf>
    <xf numFmtId="0" fontId="34"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0" fontId="34" fillId="0" borderId="10" xfId="0" applyFont="1" applyFill="1" applyBorder="1" applyAlignment="1">
      <alignment horizontal="center" vertical="center" wrapText="1"/>
    </xf>
    <xf numFmtId="2" fontId="34" fillId="0" borderId="10"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11" xfId="0" applyBorder="1" applyAlignment="1">
      <alignment vertical="center" wrapText="1"/>
    </xf>
    <xf numFmtId="0" fontId="54" fillId="0" borderId="10" xfId="0" applyFont="1" applyFill="1" applyBorder="1" applyAlignment="1">
      <alignment horizontal="center" vertical="center" wrapText="1"/>
    </xf>
    <xf numFmtId="0" fontId="54" fillId="0" borderId="10" xfId="88" applyFont="1" applyFill="1" applyBorder="1" applyAlignment="1">
      <alignment horizontal="center" vertical="center" wrapText="1"/>
      <protection/>
    </xf>
    <xf numFmtId="4" fontId="0" fillId="0" borderId="10" xfId="0" applyNumberFormat="1" applyFont="1" applyBorder="1" applyAlignment="1">
      <alignment horizontal="right" vertical="center" wrapText="1"/>
    </xf>
    <xf numFmtId="0" fontId="1" fillId="0" borderId="12" xfId="0" applyFont="1" applyBorder="1" applyAlignment="1">
      <alignment horizontal="center" vertical="center" wrapText="1"/>
    </xf>
    <xf numFmtId="0" fontId="0" fillId="0" borderId="11" xfId="0" applyBorder="1" applyAlignment="1">
      <alignment vertical="center" wrapText="1"/>
    </xf>
    <xf numFmtId="0" fontId="1" fillId="0" borderId="10" xfId="0" applyFont="1" applyBorder="1" applyAlignment="1">
      <alignment horizontal="left" vertical="center" wrapText="1"/>
    </xf>
    <xf numFmtId="0" fontId="0" fillId="0" borderId="10" xfId="0" applyFont="1" applyBorder="1" applyAlignment="1">
      <alignment vertical="center" wrapText="1"/>
    </xf>
    <xf numFmtId="4"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vertical="center" wrapText="1"/>
    </xf>
    <xf numFmtId="4" fontId="1"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5"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0" xfId="0" applyFont="1" applyFill="1" applyAlignment="1">
      <alignment horizontal="center" vertical="center" wrapText="1"/>
    </xf>
    <xf numFmtId="0" fontId="12" fillId="0" borderId="13" xfId="0" applyFont="1" applyFill="1" applyBorder="1" applyAlignment="1">
      <alignment horizontal="center" vertical="center" wrapText="1"/>
    </xf>
    <xf numFmtId="0" fontId="0" fillId="0" borderId="13" xfId="0" applyFont="1" applyFill="1" applyBorder="1" applyAlignment="1">
      <alignment/>
    </xf>
    <xf numFmtId="0" fontId="1"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10" xfId="69" applyFont="1" applyFill="1" applyBorder="1" applyAlignment="1">
      <alignment horizontal="left" vertical="center" wrapText="1"/>
      <protection/>
    </xf>
  </cellXfs>
  <cellStyles count="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2 2" xfId="44"/>
    <cellStyle name="Comma 28" xfId="45"/>
    <cellStyle name="Comma 28 2" xfId="46"/>
    <cellStyle name="Comma 3" xfId="47"/>
    <cellStyle name="Comma 3 2" xfId="48"/>
    <cellStyle name="Comma 8" xfId="49"/>
    <cellStyle name="Currency" xfId="50"/>
    <cellStyle name="Currency [0]" xfId="51"/>
    <cellStyle name="Currency 2" xfId="52"/>
    <cellStyle name="Check Cell"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13 2" xfId="65"/>
    <cellStyle name="Normal 15" xfId="66"/>
    <cellStyle name="Normal 15 2" xfId="67"/>
    <cellStyle name="Normal 15 3" xfId="68"/>
    <cellStyle name="Normal 2" xfId="69"/>
    <cellStyle name="Normal 2 11" xfId="70"/>
    <cellStyle name="Normal 2 2" xfId="71"/>
    <cellStyle name="Normal 2 2 3" xfId="72"/>
    <cellStyle name="Normal 2 3" xfId="73"/>
    <cellStyle name="Normal 2 4" xfId="74"/>
    <cellStyle name="Normal 2 5" xfId="75"/>
    <cellStyle name="Normal 234" xfId="76"/>
    <cellStyle name="Normal 236" xfId="77"/>
    <cellStyle name="Normal 26" xfId="78"/>
    <cellStyle name="Normal 282" xfId="79"/>
    <cellStyle name="Normal 3" xfId="80"/>
    <cellStyle name="Normal 3 10" xfId="81"/>
    <cellStyle name="Normal 3 2" xfId="82"/>
    <cellStyle name="Normal 3 3" xfId="83"/>
    <cellStyle name="Normal 3 4" xfId="84"/>
    <cellStyle name="Normal 3 7" xfId="85"/>
    <cellStyle name="Normal 4" xfId="86"/>
    <cellStyle name="Normal 4 2" xfId="87"/>
    <cellStyle name="Normal 5" xfId="88"/>
    <cellStyle name="Normal 6" xfId="89"/>
    <cellStyle name="Normal 9" xfId="90"/>
    <cellStyle name="Normal_10CHUAN 2 2" xfId="91"/>
    <cellStyle name="Normal_copy" xfId="92"/>
    <cellStyle name="Normal_Sheet1" xfId="93"/>
    <cellStyle name="Note" xfId="94"/>
    <cellStyle name="Output" xfId="95"/>
    <cellStyle name="Percent" xfId="96"/>
    <cellStyle name="Title" xfId="97"/>
    <cellStyle name="Total" xfId="98"/>
    <cellStyle name="Warning Text"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41"/>
  <sheetViews>
    <sheetView tabSelected="1" zoomScale="70" zoomScaleNormal="70" zoomScaleSheetLayoutView="55" zoomScalePageLayoutView="0" workbookViewId="0" topLeftCell="A1">
      <pane xSplit="11" ySplit="1" topLeftCell="L24" activePane="bottomRight" state="frozen"/>
      <selection pane="topLeft" activeCell="A1" sqref="A1"/>
      <selection pane="topRight" activeCell="L1" sqref="L1"/>
      <selection pane="bottomLeft" activeCell="A6" sqref="A6"/>
      <selection pane="bottomRight" activeCell="B34" sqref="B34"/>
    </sheetView>
  </sheetViews>
  <sheetFormatPr defaultColWidth="9.00390625" defaultRowHeight="15.75"/>
  <cols>
    <col min="1" max="1" width="5.50390625" style="1" customWidth="1"/>
    <col min="2" max="2" width="37.25390625" style="2" customWidth="1"/>
    <col min="3" max="3" width="8.375" style="3" customWidth="1"/>
    <col min="4" max="4" width="8.50390625" style="13" customWidth="1"/>
    <col min="5" max="5" width="7.75390625" style="13" customWidth="1"/>
    <col min="6" max="9" width="7.25390625" style="6" customWidth="1"/>
    <col min="10" max="10" width="8.625" style="4" customWidth="1"/>
    <col min="11" max="11" width="9.25390625" style="4" customWidth="1"/>
    <col min="12" max="12" width="50.625" style="3" customWidth="1"/>
    <col min="13" max="13" width="12.125" style="3" customWidth="1"/>
    <col min="14" max="16384" width="9.00390625" style="2" customWidth="1"/>
  </cols>
  <sheetData>
    <row r="1" spans="1:13" ht="24" customHeight="1">
      <c r="A1" s="8"/>
      <c r="B1" s="9"/>
      <c r="C1" s="8"/>
      <c r="D1" s="11"/>
      <c r="E1" s="11"/>
      <c r="F1" s="10"/>
      <c r="G1" s="10"/>
      <c r="H1" s="10"/>
      <c r="I1" s="10"/>
      <c r="J1" s="11"/>
      <c r="K1" s="11"/>
      <c r="L1" s="8"/>
      <c r="M1" s="8" t="s">
        <v>9</v>
      </c>
    </row>
    <row r="2" spans="1:13" ht="57.75" customHeight="1">
      <c r="A2" s="154" t="s">
        <v>45</v>
      </c>
      <c r="B2" s="154"/>
      <c r="C2" s="154"/>
      <c r="D2" s="154"/>
      <c r="E2" s="154"/>
      <c r="F2" s="154"/>
      <c r="G2" s="154"/>
      <c r="H2" s="154"/>
      <c r="I2" s="154"/>
      <c r="J2" s="154"/>
      <c r="K2" s="154"/>
      <c r="L2" s="154"/>
      <c r="M2" s="155"/>
    </row>
    <row r="3" spans="1:13" ht="32.25" customHeight="1">
      <c r="A3" s="156" t="s">
        <v>179</v>
      </c>
      <c r="B3" s="156"/>
      <c r="C3" s="156"/>
      <c r="D3" s="156"/>
      <c r="E3" s="156"/>
      <c r="F3" s="156"/>
      <c r="G3" s="156"/>
      <c r="H3" s="156"/>
      <c r="I3" s="156"/>
      <c r="J3" s="156"/>
      <c r="K3" s="156"/>
      <c r="L3" s="156"/>
      <c r="M3" s="155"/>
    </row>
    <row r="4" spans="1:13" ht="26.25" customHeight="1">
      <c r="A4" s="157" t="s">
        <v>0</v>
      </c>
      <c r="B4" s="157" t="s">
        <v>1</v>
      </c>
      <c r="C4" s="153" t="s">
        <v>30</v>
      </c>
      <c r="D4" s="152" t="s">
        <v>31</v>
      </c>
      <c r="E4" s="152" t="s">
        <v>32</v>
      </c>
      <c r="F4" s="152" t="s">
        <v>3</v>
      </c>
      <c r="G4" s="152"/>
      <c r="H4" s="152"/>
      <c r="I4" s="152"/>
      <c r="J4" s="152"/>
      <c r="K4" s="152"/>
      <c r="L4" s="153" t="s">
        <v>2</v>
      </c>
      <c r="M4" s="153" t="s">
        <v>5</v>
      </c>
    </row>
    <row r="5" spans="1:13" ht="114" customHeight="1">
      <c r="A5" s="157"/>
      <c r="B5" s="157"/>
      <c r="C5" s="153"/>
      <c r="D5" s="152"/>
      <c r="E5" s="152"/>
      <c r="F5" s="7" t="s">
        <v>8</v>
      </c>
      <c r="G5" s="7" t="s">
        <v>6</v>
      </c>
      <c r="H5" s="7" t="s">
        <v>7</v>
      </c>
      <c r="I5" s="7" t="s">
        <v>11</v>
      </c>
      <c r="J5" s="5" t="s">
        <v>4</v>
      </c>
      <c r="K5" s="5" t="s">
        <v>10</v>
      </c>
      <c r="L5" s="157"/>
      <c r="M5" s="153"/>
    </row>
    <row r="6" spans="1:13" ht="32.25" customHeight="1">
      <c r="A6" s="19" t="s">
        <v>12</v>
      </c>
      <c r="B6" s="150" t="s">
        <v>44</v>
      </c>
      <c r="C6" s="151"/>
      <c r="D6" s="28">
        <f aca="true" t="shared" si="0" ref="D6:K6">SUM(D7:D8)</f>
        <v>0.76</v>
      </c>
      <c r="E6" s="28">
        <f t="shared" si="0"/>
        <v>0.76</v>
      </c>
      <c r="F6" s="28">
        <f t="shared" si="0"/>
        <v>0.71</v>
      </c>
      <c r="G6" s="28">
        <f t="shared" si="0"/>
        <v>0</v>
      </c>
      <c r="H6" s="28">
        <f t="shared" si="0"/>
        <v>0</v>
      </c>
      <c r="I6" s="28">
        <f t="shared" si="0"/>
        <v>0</v>
      </c>
      <c r="J6" s="28">
        <f t="shared" si="0"/>
        <v>0</v>
      </c>
      <c r="K6" s="28">
        <f t="shared" si="0"/>
        <v>0.05</v>
      </c>
      <c r="L6" s="14"/>
      <c r="M6" s="19"/>
    </row>
    <row r="7" spans="1:13" ht="94.5">
      <c r="A7" s="17">
        <v>1</v>
      </c>
      <c r="B7" s="21" t="s">
        <v>46</v>
      </c>
      <c r="C7" s="22" t="s">
        <v>22</v>
      </c>
      <c r="D7" s="29">
        <v>0.36</v>
      </c>
      <c r="E7" s="30">
        <v>0.36</v>
      </c>
      <c r="F7" s="33">
        <v>0.36</v>
      </c>
      <c r="G7" s="31"/>
      <c r="H7" s="31"/>
      <c r="I7" s="33"/>
      <c r="J7" s="32"/>
      <c r="K7" s="32"/>
      <c r="L7" s="22" t="s">
        <v>63</v>
      </c>
      <c r="M7" s="21"/>
    </row>
    <row r="8" spans="1:13" ht="94.5">
      <c r="A8" s="17">
        <f>+A7+1</f>
        <v>2</v>
      </c>
      <c r="B8" s="21" t="s">
        <v>47</v>
      </c>
      <c r="C8" s="22" t="s">
        <v>22</v>
      </c>
      <c r="D8" s="30">
        <v>0.4</v>
      </c>
      <c r="E8" s="30">
        <v>0.4</v>
      </c>
      <c r="F8" s="33">
        <v>0.35</v>
      </c>
      <c r="G8" s="31"/>
      <c r="H8" s="31"/>
      <c r="I8" s="33"/>
      <c r="J8" s="32"/>
      <c r="K8" s="32">
        <v>0.05</v>
      </c>
      <c r="L8" s="22" t="s">
        <v>63</v>
      </c>
      <c r="M8" s="21"/>
    </row>
    <row r="9" spans="1:13" ht="32.25" customHeight="1">
      <c r="A9" s="19" t="s">
        <v>13</v>
      </c>
      <c r="B9" s="150" t="s">
        <v>48</v>
      </c>
      <c r="C9" s="151"/>
      <c r="D9" s="28">
        <f>SUM(D10:D11)</f>
        <v>21.6</v>
      </c>
      <c r="E9" s="28">
        <f aca="true" t="shared" si="1" ref="E9:K9">SUM(E10:E11)</f>
        <v>21.6</v>
      </c>
      <c r="F9" s="28">
        <f t="shared" si="1"/>
        <v>10.2</v>
      </c>
      <c r="G9" s="28">
        <f t="shared" si="1"/>
        <v>0</v>
      </c>
      <c r="H9" s="28">
        <f t="shared" si="1"/>
        <v>0</v>
      </c>
      <c r="I9" s="28">
        <f t="shared" si="1"/>
        <v>5</v>
      </c>
      <c r="J9" s="28">
        <f t="shared" si="1"/>
        <v>4.8</v>
      </c>
      <c r="K9" s="28">
        <f t="shared" si="1"/>
        <v>1.6</v>
      </c>
      <c r="L9" s="14"/>
      <c r="M9" s="19"/>
    </row>
    <row r="10" spans="1:14" ht="31.5">
      <c r="A10" s="17">
        <f>+A8+1</f>
        <v>3</v>
      </c>
      <c r="B10" s="54" t="s">
        <v>64</v>
      </c>
      <c r="C10" s="145" t="s">
        <v>38</v>
      </c>
      <c r="D10" s="46">
        <v>3</v>
      </c>
      <c r="E10" s="46">
        <v>3</v>
      </c>
      <c r="F10" s="45">
        <v>1.7</v>
      </c>
      <c r="G10" s="56"/>
      <c r="H10" s="56"/>
      <c r="I10" s="45"/>
      <c r="J10" s="55">
        <v>0.5</v>
      </c>
      <c r="K10" s="55">
        <v>0.8</v>
      </c>
      <c r="L10" s="22" t="s">
        <v>65</v>
      </c>
      <c r="M10" s="21"/>
      <c r="N10" s="87" t="s">
        <v>208</v>
      </c>
    </row>
    <row r="11" spans="1:13" ht="79.5" customHeight="1">
      <c r="A11" s="17">
        <f>+A10+1</f>
        <v>4</v>
      </c>
      <c r="B11" s="54" t="s">
        <v>67</v>
      </c>
      <c r="C11" s="22" t="s">
        <v>49</v>
      </c>
      <c r="D11" s="46">
        <v>18.6</v>
      </c>
      <c r="E11" s="46">
        <v>18.6</v>
      </c>
      <c r="F11" s="45">
        <v>8.5</v>
      </c>
      <c r="G11" s="48"/>
      <c r="H11" s="48"/>
      <c r="I11" s="45">
        <v>5</v>
      </c>
      <c r="J11" s="55">
        <v>4.3</v>
      </c>
      <c r="K11" s="55">
        <v>0.8</v>
      </c>
      <c r="L11" s="22" t="s">
        <v>66</v>
      </c>
      <c r="M11" s="21"/>
    </row>
    <row r="12" spans="1:13" ht="32.25" customHeight="1">
      <c r="A12" s="19" t="s">
        <v>14</v>
      </c>
      <c r="B12" s="150" t="s">
        <v>50</v>
      </c>
      <c r="C12" s="151"/>
      <c r="D12" s="28">
        <f>SUM(D13:D14)</f>
        <v>43.89</v>
      </c>
      <c r="E12" s="28">
        <f aca="true" t="shared" si="2" ref="E12:K12">SUM(E13:E14)</f>
        <v>38.61</v>
      </c>
      <c r="F12" s="28">
        <f t="shared" si="2"/>
        <v>4.66</v>
      </c>
      <c r="G12" s="28">
        <f t="shared" si="2"/>
        <v>0</v>
      </c>
      <c r="H12" s="28">
        <f t="shared" si="2"/>
        <v>0</v>
      </c>
      <c r="I12" s="28">
        <f t="shared" si="2"/>
        <v>0</v>
      </c>
      <c r="J12" s="28">
        <f t="shared" si="2"/>
        <v>24.55</v>
      </c>
      <c r="K12" s="28">
        <f t="shared" si="2"/>
        <v>9.4</v>
      </c>
      <c r="L12" s="14"/>
      <c r="M12" s="19"/>
    </row>
    <row r="13" spans="1:13" ht="63">
      <c r="A13" s="17">
        <f>+A11+1</f>
        <v>5</v>
      </c>
      <c r="B13" s="54" t="s">
        <v>69</v>
      </c>
      <c r="C13" s="59" t="s">
        <v>36</v>
      </c>
      <c r="D13" s="88">
        <v>0.49</v>
      </c>
      <c r="E13" s="88">
        <f>0.49-0.28</f>
        <v>0.20999999999999996</v>
      </c>
      <c r="F13" s="89"/>
      <c r="G13" s="89"/>
      <c r="H13" s="89"/>
      <c r="I13" s="89"/>
      <c r="J13" s="89"/>
      <c r="K13" s="88">
        <v>0.21</v>
      </c>
      <c r="L13" s="22" t="s">
        <v>68</v>
      </c>
      <c r="M13" s="23"/>
    </row>
    <row r="14" spans="1:13" ht="160.5" customHeight="1">
      <c r="A14" s="17">
        <f>+A13+1</f>
        <v>6</v>
      </c>
      <c r="B14" s="54" t="s">
        <v>71</v>
      </c>
      <c r="C14" s="59" t="s">
        <v>70</v>
      </c>
      <c r="D14" s="41">
        <v>43.4</v>
      </c>
      <c r="E14" s="41">
        <v>38.4</v>
      </c>
      <c r="F14" s="60">
        <v>4.66</v>
      </c>
      <c r="G14" s="60">
        <v>0</v>
      </c>
      <c r="H14" s="122"/>
      <c r="I14" s="122"/>
      <c r="J14" s="40">
        <v>24.55</v>
      </c>
      <c r="K14" s="40">
        <v>9.19</v>
      </c>
      <c r="L14" s="59" t="s">
        <v>72</v>
      </c>
      <c r="M14" s="17" t="s">
        <v>51</v>
      </c>
    </row>
    <row r="15" spans="1:13" ht="32.25" customHeight="1">
      <c r="A15" s="19" t="s">
        <v>15</v>
      </c>
      <c r="B15" s="150" t="s">
        <v>93</v>
      </c>
      <c r="C15" s="151"/>
      <c r="D15" s="28">
        <f aca="true" t="shared" si="3" ref="D15:K15">SUM(D16:D20)</f>
        <v>4.31</v>
      </c>
      <c r="E15" s="28">
        <f t="shared" si="3"/>
        <v>0.5800000000000001</v>
      </c>
      <c r="F15" s="28">
        <f t="shared" si="3"/>
        <v>0</v>
      </c>
      <c r="G15" s="28">
        <f t="shared" si="3"/>
        <v>0</v>
      </c>
      <c r="H15" s="28">
        <f t="shared" si="3"/>
        <v>0</v>
      </c>
      <c r="I15" s="28">
        <f t="shared" si="3"/>
        <v>0</v>
      </c>
      <c r="J15" s="28">
        <f t="shared" si="3"/>
        <v>0.43000000000000005</v>
      </c>
      <c r="K15" s="28">
        <f t="shared" si="3"/>
        <v>0.15</v>
      </c>
      <c r="L15" s="14"/>
      <c r="M15" s="19"/>
    </row>
    <row r="16" spans="1:13" ht="63">
      <c r="A16" s="17">
        <f>+A14+1</f>
        <v>7</v>
      </c>
      <c r="B16" s="54" t="s">
        <v>73</v>
      </c>
      <c r="C16" s="22" t="s">
        <v>52</v>
      </c>
      <c r="D16" s="58">
        <v>1.21</v>
      </c>
      <c r="E16" s="62">
        <v>0.3</v>
      </c>
      <c r="F16" s="63"/>
      <c r="G16" s="63"/>
      <c r="H16" s="63"/>
      <c r="I16" s="28"/>
      <c r="J16" s="62">
        <v>0.28</v>
      </c>
      <c r="K16" s="62">
        <v>0.02</v>
      </c>
      <c r="L16" s="90" t="s">
        <v>74</v>
      </c>
      <c r="M16" s="61"/>
    </row>
    <row r="17" spans="1:13" s="12" customFormat="1" ht="47.25">
      <c r="A17" s="17">
        <f>+A16+1</f>
        <v>8</v>
      </c>
      <c r="B17" s="54" t="s">
        <v>75</v>
      </c>
      <c r="C17" s="22" t="s">
        <v>37</v>
      </c>
      <c r="D17" s="58">
        <v>1.69</v>
      </c>
      <c r="E17" s="41">
        <v>0.04</v>
      </c>
      <c r="F17" s="41"/>
      <c r="G17" s="41"/>
      <c r="H17" s="41"/>
      <c r="I17" s="91"/>
      <c r="J17" s="41"/>
      <c r="K17" s="41">
        <v>0.04</v>
      </c>
      <c r="L17" s="90" t="s">
        <v>76</v>
      </c>
      <c r="M17" s="61"/>
    </row>
    <row r="18" spans="1:13" s="12" customFormat="1" ht="63">
      <c r="A18" s="17">
        <f>+A17+1</f>
        <v>9</v>
      </c>
      <c r="B18" s="54" t="s">
        <v>77</v>
      </c>
      <c r="C18" s="22" t="s">
        <v>53</v>
      </c>
      <c r="D18" s="58">
        <v>0.06</v>
      </c>
      <c r="E18" s="62">
        <v>0.02</v>
      </c>
      <c r="F18" s="63"/>
      <c r="G18" s="63"/>
      <c r="H18" s="63"/>
      <c r="I18" s="28"/>
      <c r="J18" s="63"/>
      <c r="K18" s="62">
        <v>0.02</v>
      </c>
      <c r="L18" s="22" t="s">
        <v>78</v>
      </c>
      <c r="M18" s="61"/>
    </row>
    <row r="19" spans="1:13" s="12" customFormat="1" ht="47.25">
      <c r="A19" s="17">
        <f>+A18+1</f>
        <v>10</v>
      </c>
      <c r="B19" s="15" t="s">
        <v>94</v>
      </c>
      <c r="C19" s="24" t="s">
        <v>79</v>
      </c>
      <c r="D19" s="34">
        <v>0.42</v>
      </c>
      <c r="E19" s="33">
        <v>0.18</v>
      </c>
      <c r="F19" s="64"/>
      <c r="G19" s="65"/>
      <c r="H19" s="65"/>
      <c r="I19" s="33"/>
      <c r="J19" s="66">
        <v>0.15</v>
      </c>
      <c r="K19" s="66">
        <v>0.03</v>
      </c>
      <c r="L19" s="92" t="s">
        <v>80</v>
      </c>
      <c r="M19" s="17"/>
    </row>
    <row r="20" spans="1:13" s="12" customFormat="1" ht="47.25">
      <c r="A20" s="17">
        <f>+A19+1</f>
        <v>11</v>
      </c>
      <c r="B20" s="21" t="s">
        <v>81</v>
      </c>
      <c r="C20" s="22" t="s">
        <v>82</v>
      </c>
      <c r="D20" s="58">
        <v>0.93</v>
      </c>
      <c r="E20" s="62">
        <v>0.04</v>
      </c>
      <c r="F20" s="64"/>
      <c r="G20" s="65"/>
      <c r="H20" s="65"/>
      <c r="I20" s="33"/>
      <c r="J20" s="66"/>
      <c r="K20" s="62">
        <v>0.04</v>
      </c>
      <c r="L20" s="92" t="s">
        <v>83</v>
      </c>
      <c r="M20" s="17"/>
    </row>
    <row r="21" spans="1:13" ht="32.25" customHeight="1">
      <c r="A21" s="19" t="s">
        <v>16</v>
      </c>
      <c r="B21" s="150" t="s">
        <v>84</v>
      </c>
      <c r="C21" s="151"/>
      <c r="D21" s="28">
        <v>3.13</v>
      </c>
      <c r="E21" s="28">
        <v>3.13</v>
      </c>
      <c r="F21" s="28"/>
      <c r="G21" s="28"/>
      <c r="H21" s="28"/>
      <c r="I21" s="28">
        <v>2.03</v>
      </c>
      <c r="J21" s="28">
        <v>0.04</v>
      </c>
      <c r="K21" s="28">
        <v>1.06</v>
      </c>
      <c r="L21" s="14"/>
      <c r="M21" s="19"/>
    </row>
    <row r="22" spans="1:13" s="12" customFormat="1" ht="78.75">
      <c r="A22" s="17">
        <f>+A20+1</f>
        <v>12</v>
      </c>
      <c r="B22" s="21" t="s">
        <v>85</v>
      </c>
      <c r="C22" s="22" t="s">
        <v>86</v>
      </c>
      <c r="D22" s="40">
        <v>3.13</v>
      </c>
      <c r="E22" s="40">
        <v>3.13</v>
      </c>
      <c r="F22" s="41"/>
      <c r="G22" s="41"/>
      <c r="H22" s="41"/>
      <c r="I22" s="57">
        <v>2.03</v>
      </c>
      <c r="J22" s="67">
        <v>0.04</v>
      </c>
      <c r="K22" s="57">
        <v>1.06</v>
      </c>
      <c r="L22" s="22" t="s">
        <v>87</v>
      </c>
      <c r="M22" s="17"/>
    </row>
    <row r="23" spans="1:13" ht="32.25" customHeight="1">
      <c r="A23" s="19" t="s">
        <v>17</v>
      </c>
      <c r="B23" s="150" t="s">
        <v>54</v>
      </c>
      <c r="C23" s="151"/>
      <c r="D23" s="28">
        <f>SUM(D24:D29)</f>
        <v>3.9626</v>
      </c>
      <c r="E23" s="28">
        <f aca="true" t="shared" si="4" ref="E23:K23">SUM(E24:E29)</f>
        <v>1.2630000000000001</v>
      </c>
      <c r="F23" s="28">
        <f t="shared" si="4"/>
        <v>0.08499999999999999</v>
      </c>
      <c r="G23" s="28">
        <f t="shared" si="4"/>
        <v>0</v>
      </c>
      <c r="H23" s="28">
        <f t="shared" si="4"/>
        <v>0</v>
      </c>
      <c r="I23" s="28">
        <f t="shared" si="4"/>
        <v>0</v>
      </c>
      <c r="J23" s="28">
        <f t="shared" si="4"/>
        <v>0.44800000000000006</v>
      </c>
      <c r="K23" s="28">
        <f t="shared" si="4"/>
        <v>0.7276</v>
      </c>
      <c r="L23" s="14"/>
      <c r="M23" s="19"/>
    </row>
    <row r="24" spans="1:13" s="12" customFormat="1" ht="63">
      <c r="A24" s="17">
        <f>+A22+1</f>
        <v>13</v>
      </c>
      <c r="B24" s="69" t="s">
        <v>95</v>
      </c>
      <c r="C24" s="70" t="s">
        <v>96</v>
      </c>
      <c r="D24" s="71">
        <v>1.14</v>
      </c>
      <c r="E24" s="71">
        <v>0.17</v>
      </c>
      <c r="F24" s="71">
        <v>0.04</v>
      </c>
      <c r="G24" s="71"/>
      <c r="H24" s="71"/>
      <c r="I24" s="71"/>
      <c r="J24" s="71">
        <v>0.1</v>
      </c>
      <c r="K24" s="71">
        <v>0.03</v>
      </c>
      <c r="L24" s="70" t="s">
        <v>101</v>
      </c>
      <c r="M24" s="68"/>
    </row>
    <row r="25" spans="1:13" s="12" customFormat="1" ht="63">
      <c r="A25" s="17">
        <f>+A24+1</f>
        <v>14</v>
      </c>
      <c r="B25" s="69" t="s">
        <v>97</v>
      </c>
      <c r="C25" s="70" t="s">
        <v>96</v>
      </c>
      <c r="D25" s="71">
        <v>1.8</v>
      </c>
      <c r="E25" s="72">
        <v>0.068</v>
      </c>
      <c r="F25" s="71"/>
      <c r="G25" s="71"/>
      <c r="H25" s="71"/>
      <c r="I25" s="71"/>
      <c r="J25" s="72">
        <v>0.053</v>
      </c>
      <c r="K25" s="72">
        <v>0.015</v>
      </c>
      <c r="L25" s="70" t="s">
        <v>102</v>
      </c>
      <c r="M25" s="68"/>
    </row>
    <row r="26" spans="1:13" s="12" customFormat="1" ht="63">
      <c r="A26" s="17">
        <f>+A25+1</f>
        <v>15</v>
      </c>
      <c r="B26" s="69" t="s">
        <v>98</v>
      </c>
      <c r="C26" s="70" t="s">
        <v>96</v>
      </c>
      <c r="D26" s="71">
        <v>0.1</v>
      </c>
      <c r="E26" s="71">
        <v>0.1</v>
      </c>
      <c r="F26" s="71">
        <v>0.045</v>
      </c>
      <c r="G26" s="71"/>
      <c r="H26" s="71"/>
      <c r="I26" s="71"/>
      <c r="J26" s="71">
        <v>0.02</v>
      </c>
      <c r="K26" s="71">
        <v>0.035</v>
      </c>
      <c r="L26" s="70" t="s">
        <v>103</v>
      </c>
      <c r="M26" s="68"/>
    </row>
    <row r="27" spans="1:13" s="12" customFormat="1" ht="63">
      <c r="A27" s="17">
        <f>+A26+1</f>
        <v>16</v>
      </c>
      <c r="B27" s="69" t="s">
        <v>100</v>
      </c>
      <c r="C27" s="70" t="s">
        <v>99</v>
      </c>
      <c r="D27" s="71">
        <v>0.2776</v>
      </c>
      <c r="E27" s="71">
        <v>0.28</v>
      </c>
      <c r="F27" s="71"/>
      <c r="G27" s="71"/>
      <c r="H27" s="71"/>
      <c r="I27" s="71"/>
      <c r="J27" s="71">
        <v>0.1</v>
      </c>
      <c r="K27" s="71">
        <v>0.1776</v>
      </c>
      <c r="L27" s="70" t="s">
        <v>104</v>
      </c>
      <c r="M27" s="68"/>
    </row>
    <row r="28" spans="1:13" s="12" customFormat="1" ht="31.5">
      <c r="A28" s="17">
        <f>+A27+1</f>
        <v>17</v>
      </c>
      <c r="B28" s="69" t="s">
        <v>105</v>
      </c>
      <c r="C28" s="70" t="s">
        <v>96</v>
      </c>
      <c r="D28" s="71">
        <v>0.63</v>
      </c>
      <c r="E28" s="71">
        <v>0.63</v>
      </c>
      <c r="F28" s="71"/>
      <c r="G28" s="71"/>
      <c r="H28" s="71"/>
      <c r="I28" s="71"/>
      <c r="J28" s="71">
        <v>0.16</v>
      </c>
      <c r="K28" s="71">
        <v>0.47</v>
      </c>
      <c r="L28" s="70" t="s">
        <v>106</v>
      </c>
      <c r="M28" s="68"/>
    </row>
    <row r="29" spans="1:13" s="12" customFormat="1" ht="96.75" customHeight="1">
      <c r="A29" s="17">
        <f>+A28+1</f>
        <v>18</v>
      </c>
      <c r="B29" s="69" t="s">
        <v>108</v>
      </c>
      <c r="C29" s="70" t="s">
        <v>55</v>
      </c>
      <c r="D29" s="71">
        <v>0.015</v>
      </c>
      <c r="E29" s="71">
        <v>0.015</v>
      </c>
      <c r="F29" s="71"/>
      <c r="G29" s="71"/>
      <c r="H29" s="71"/>
      <c r="I29" s="71"/>
      <c r="J29" s="71">
        <v>0.015</v>
      </c>
      <c r="K29" s="71"/>
      <c r="L29" s="70" t="s">
        <v>107</v>
      </c>
      <c r="M29" s="68"/>
    </row>
    <row r="30" spans="1:13" ht="32.25" customHeight="1">
      <c r="A30" s="19" t="s">
        <v>18</v>
      </c>
      <c r="B30" s="150" t="s">
        <v>91</v>
      </c>
      <c r="C30" s="151"/>
      <c r="D30" s="28">
        <v>1</v>
      </c>
      <c r="E30" s="28">
        <v>1</v>
      </c>
      <c r="F30" s="28">
        <v>0.15</v>
      </c>
      <c r="G30" s="28"/>
      <c r="H30" s="28"/>
      <c r="I30" s="28"/>
      <c r="J30" s="28">
        <v>0.85</v>
      </c>
      <c r="K30" s="28"/>
      <c r="L30" s="14"/>
      <c r="M30" s="19"/>
    </row>
    <row r="31" spans="1:13" s="12" customFormat="1" ht="31.5">
      <c r="A31" s="17">
        <f>+A29+1</f>
        <v>19</v>
      </c>
      <c r="B31" s="73" t="s">
        <v>56</v>
      </c>
      <c r="C31" s="74" t="s">
        <v>57</v>
      </c>
      <c r="D31" s="75">
        <v>1</v>
      </c>
      <c r="E31" s="33">
        <v>1</v>
      </c>
      <c r="F31" s="33">
        <v>0.15</v>
      </c>
      <c r="G31" s="84"/>
      <c r="H31" s="147"/>
      <c r="I31" s="147"/>
      <c r="J31" s="147">
        <v>0.85</v>
      </c>
      <c r="K31" s="147"/>
      <c r="L31" s="17" t="s">
        <v>92</v>
      </c>
      <c r="M31" s="68"/>
    </row>
    <row r="32" spans="1:13" ht="32.25" customHeight="1">
      <c r="A32" s="19" t="s">
        <v>19</v>
      </c>
      <c r="B32" s="150" t="s">
        <v>58</v>
      </c>
      <c r="C32" s="151"/>
      <c r="D32" s="28">
        <f>SUM(D33:D36)</f>
        <v>4.08</v>
      </c>
      <c r="E32" s="28">
        <f aca="true" t="shared" si="5" ref="E32:K32">SUM(E33:E36)</f>
        <v>4.08</v>
      </c>
      <c r="F32" s="28">
        <f t="shared" si="5"/>
        <v>0.64</v>
      </c>
      <c r="G32" s="28">
        <f t="shared" si="5"/>
        <v>0</v>
      </c>
      <c r="H32" s="28">
        <f t="shared" si="5"/>
        <v>0</v>
      </c>
      <c r="I32" s="28">
        <f t="shared" si="5"/>
        <v>1.37</v>
      </c>
      <c r="J32" s="28">
        <f t="shared" si="5"/>
        <v>0.71</v>
      </c>
      <c r="K32" s="28">
        <f t="shared" si="5"/>
        <v>1.36</v>
      </c>
      <c r="L32" s="14"/>
      <c r="M32" s="19"/>
    </row>
    <row r="33" spans="1:13" s="12" customFormat="1" ht="31.5">
      <c r="A33" s="17">
        <f>+A31+1</f>
        <v>20</v>
      </c>
      <c r="B33" s="18" t="s">
        <v>113</v>
      </c>
      <c r="C33" s="27" t="s">
        <v>109</v>
      </c>
      <c r="D33" s="37">
        <v>0.49</v>
      </c>
      <c r="E33" s="37">
        <v>0.49</v>
      </c>
      <c r="F33" s="50">
        <v>0.49</v>
      </c>
      <c r="G33" s="76"/>
      <c r="H33" s="76"/>
      <c r="I33" s="76"/>
      <c r="J33" s="50"/>
      <c r="K33" s="50"/>
      <c r="L33" s="17" t="s">
        <v>114</v>
      </c>
      <c r="M33" s="17"/>
    </row>
    <row r="34" spans="1:14" s="12" customFormat="1" ht="36.75" customHeight="1">
      <c r="A34" s="17">
        <f>+A33+1</f>
        <v>21</v>
      </c>
      <c r="B34" s="26" t="s">
        <v>110</v>
      </c>
      <c r="C34" s="38" t="s">
        <v>34</v>
      </c>
      <c r="D34" s="39">
        <v>0.12</v>
      </c>
      <c r="E34" s="39">
        <v>0.12</v>
      </c>
      <c r="F34" s="77"/>
      <c r="G34" s="76"/>
      <c r="H34" s="76"/>
      <c r="I34" s="76"/>
      <c r="J34" s="77">
        <v>0.08</v>
      </c>
      <c r="K34" s="77">
        <v>0.04</v>
      </c>
      <c r="L34" s="145" t="s">
        <v>207</v>
      </c>
      <c r="M34" s="24"/>
      <c r="N34" s="93" t="s">
        <v>208</v>
      </c>
    </row>
    <row r="35" spans="1:13" s="12" customFormat="1" ht="31.5">
      <c r="A35" s="17">
        <f>+A34+1</f>
        <v>22</v>
      </c>
      <c r="B35" s="18" t="s">
        <v>111</v>
      </c>
      <c r="C35" s="27" t="s">
        <v>35</v>
      </c>
      <c r="D35" s="37">
        <v>1.9</v>
      </c>
      <c r="E35" s="37">
        <v>1.9</v>
      </c>
      <c r="F35" s="50"/>
      <c r="G35" s="76"/>
      <c r="H35" s="76"/>
      <c r="I35" s="76">
        <v>1.37</v>
      </c>
      <c r="J35" s="50">
        <v>0.53</v>
      </c>
      <c r="K35" s="50"/>
      <c r="L35" s="17" t="s">
        <v>115</v>
      </c>
      <c r="M35" s="17"/>
    </row>
    <row r="36" spans="1:13" s="12" customFormat="1" ht="31.5">
      <c r="A36" s="17">
        <f>+A35+1</f>
        <v>23</v>
      </c>
      <c r="B36" s="18" t="s">
        <v>117</v>
      </c>
      <c r="C36" s="27" t="s">
        <v>35</v>
      </c>
      <c r="D36" s="37">
        <v>1.57</v>
      </c>
      <c r="E36" s="37">
        <v>1.57</v>
      </c>
      <c r="F36" s="50">
        <v>0.15</v>
      </c>
      <c r="G36" s="76"/>
      <c r="H36" s="76"/>
      <c r="I36" s="76"/>
      <c r="J36" s="50">
        <v>0.1</v>
      </c>
      <c r="K36" s="50">
        <v>1.32</v>
      </c>
      <c r="L36" s="17" t="s">
        <v>116</v>
      </c>
      <c r="M36" s="17"/>
    </row>
    <row r="37" spans="1:13" ht="32.25" customHeight="1">
      <c r="A37" s="19" t="s">
        <v>20</v>
      </c>
      <c r="B37" s="150" t="s">
        <v>112</v>
      </c>
      <c r="C37" s="151"/>
      <c r="D37" s="28">
        <f>SUM(D38:D40)</f>
        <v>929.92</v>
      </c>
      <c r="E37" s="28">
        <f aca="true" t="shared" si="6" ref="E37:K37">SUM(E38:E40)</f>
        <v>683.1</v>
      </c>
      <c r="F37" s="28">
        <f t="shared" si="6"/>
        <v>181.95</v>
      </c>
      <c r="G37" s="28">
        <f t="shared" si="6"/>
        <v>11.4</v>
      </c>
      <c r="H37" s="28">
        <f t="shared" si="6"/>
        <v>0</v>
      </c>
      <c r="I37" s="28">
        <f t="shared" si="6"/>
        <v>0</v>
      </c>
      <c r="J37" s="28">
        <f t="shared" si="6"/>
        <v>124.33</v>
      </c>
      <c r="K37" s="28">
        <f t="shared" si="6"/>
        <v>365.41999999999996</v>
      </c>
      <c r="L37" s="14"/>
      <c r="M37" s="19"/>
    </row>
    <row r="38" spans="1:13" ht="32.25" customHeight="1">
      <c r="A38" s="17">
        <f>+A36+1</f>
        <v>24</v>
      </c>
      <c r="B38" s="78" t="s">
        <v>118</v>
      </c>
      <c r="C38" s="79" t="s">
        <v>33</v>
      </c>
      <c r="D38" s="80">
        <v>3.27</v>
      </c>
      <c r="E38" s="80">
        <v>3.27</v>
      </c>
      <c r="F38" s="33"/>
      <c r="G38" s="31"/>
      <c r="H38" s="31"/>
      <c r="I38" s="33"/>
      <c r="J38" s="80">
        <v>0.03</v>
      </c>
      <c r="K38" s="80">
        <v>3.24</v>
      </c>
      <c r="L38" s="22" t="s">
        <v>119</v>
      </c>
      <c r="M38" s="21"/>
    </row>
    <row r="39" spans="1:13" s="12" customFormat="1" ht="31.5">
      <c r="A39" s="17">
        <f>+A38+1</f>
        <v>25</v>
      </c>
      <c r="B39" s="81" t="s">
        <v>59</v>
      </c>
      <c r="C39" s="82" t="s">
        <v>89</v>
      </c>
      <c r="D39" s="83">
        <v>3.01</v>
      </c>
      <c r="E39" s="30">
        <v>3.01</v>
      </c>
      <c r="F39" s="33"/>
      <c r="G39" s="31"/>
      <c r="H39" s="31"/>
      <c r="I39" s="33"/>
      <c r="J39" s="32">
        <v>2.61</v>
      </c>
      <c r="K39" s="32">
        <v>0.4</v>
      </c>
      <c r="L39" s="94" t="s">
        <v>120</v>
      </c>
      <c r="M39" s="21"/>
    </row>
    <row r="40" spans="1:13" s="12" customFormat="1" ht="306" customHeight="1">
      <c r="A40" s="17">
        <f>+A39+1</f>
        <v>26</v>
      </c>
      <c r="B40" s="81" t="s">
        <v>60</v>
      </c>
      <c r="C40" s="82" t="s">
        <v>88</v>
      </c>
      <c r="D40" s="83">
        <v>923.64</v>
      </c>
      <c r="E40" s="30">
        <v>676.82</v>
      </c>
      <c r="F40" s="84">
        <v>181.95</v>
      </c>
      <c r="G40" s="85">
        <v>11.4</v>
      </c>
      <c r="H40" s="85"/>
      <c r="I40" s="84"/>
      <c r="J40" s="86">
        <v>121.69</v>
      </c>
      <c r="K40" s="86">
        <v>361.78</v>
      </c>
      <c r="L40" s="94" t="s">
        <v>61</v>
      </c>
      <c r="M40" s="22" t="s">
        <v>62</v>
      </c>
    </row>
    <row r="41" spans="1:13" ht="32.25" customHeight="1">
      <c r="A41" s="19"/>
      <c r="B41" s="148" t="s">
        <v>90</v>
      </c>
      <c r="C41" s="149"/>
      <c r="D41" s="28">
        <f>D6+D9+D12+D15+D21+D23+D30+D32+D37</f>
        <v>1012.6525999999999</v>
      </c>
      <c r="E41" s="28">
        <f aca="true" t="shared" si="7" ref="E41:K41">E6+E9+E12+E15+E21+E23+E30+E32+E37</f>
        <v>754.123</v>
      </c>
      <c r="F41" s="28">
        <f t="shared" si="7"/>
        <v>198.39499999999998</v>
      </c>
      <c r="G41" s="28">
        <f t="shared" si="7"/>
        <v>11.4</v>
      </c>
      <c r="H41" s="28">
        <f t="shared" si="7"/>
        <v>0</v>
      </c>
      <c r="I41" s="28">
        <f t="shared" si="7"/>
        <v>8.399999999999999</v>
      </c>
      <c r="J41" s="28">
        <f t="shared" si="7"/>
        <v>156.15800000000002</v>
      </c>
      <c r="K41" s="28">
        <f t="shared" si="7"/>
        <v>379.76759999999996</v>
      </c>
      <c r="L41" s="14"/>
      <c r="M41" s="19"/>
    </row>
  </sheetData>
  <sheetProtection/>
  <mergeCells count="20">
    <mergeCell ref="B12:C12"/>
    <mergeCell ref="B15:C15"/>
    <mergeCell ref="B21:C21"/>
    <mergeCell ref="A2:M2"/>
    <mergeCell ref="A3:M3"/>
    <mergeCell ref="M4:M5"/>
    <mergeCell ref="B4:B5"/>
    <mergeCell ref="A4:A5"/>
    <mergeCell ref="L4:L5"/>
    <mergeCell ref="E4:E5"/>
    <mergeCell ref="B41:C41"/>
    <mergeCell ref="B23:C23"/>
    <mergeCell ref="B30:C30"/>
    <mergeCell ref="B32:C32"/>
    <mergeCell ref="B37:C37"/>
    <mergeCell ref="F4:K4"/>
    <mergeCell ref="B6:C6"/>
    <mergeCell ref="D4:D5"/>
    <mergeCell ref="C4:C5"/>
    <mergeCell ref="B9:C9"/>
  </mergeCells>
  <printOptions/>
  <pageMargins left="0.3937007874015748" right="0.1968503937007874" top="0.4724409448818898" bottom="0.5905511811023623" header="0.1968503937007874" footer="0.35433070866141736"/>
  <pageSetup fitToHeight="0" horizontalDpi="600" verticalDpi="600" orientation="landscape" paperSize="9" scale="75" r:id="rId1"/>
  <headerFooter differentFirst="1" alignWithMargins="0">
    <oddFooter>&amp;R&amp;P</oddFooter>
  </headerFooter>
</worksheet>
</file>

<file path=xl/worksheets/sheet2.xml><?xml version="1.0" encoding="utf-8"?>
<worksheet xmlns="http://schemas.openxmlformats.org/spreadsheetml/2006/main" xmlns:r="http://schemas.openxmlformats.org/officeDocument/2006/relationships">
  <dimension ref="A1:N42"/>
  <sheetViews>
    <sheetView zoomScale="85" zoomScaleNormal="85" zoomScalePageLayoutView="0" workbookViewId="0" topLeftCell="A22">
      <selection activeCell="B43" sqref="B43"/>
    </sheetView>
  </sheetViews>
  <sheetFormatPr defaultColWidth="9.00390625" defaultRowHeight="15.75"/>
  <cols>
    <col min="1" max="1" width="5.50390625" style="1" customWidth="1"/>
    <col min="2" max="2" width="40.75390625" style="2" customWidth="1"/>
    <col min="3" max="3" width="8.00390625" style="3" customWidth="1"/>
    <col min="4" max="4" width="8.50390625" style="3" customWidth="1"/>
    <col min="5" max="5" width="7.625" style="42" customWidth="1"/>
    <col min="6" max="6" width="7.25390625" style="6" customWidth="1"/>
    <col min="7" max="7" width="7.625" style="6" customWidth="1"/>
    <col min="8" max="8" width="7.25390625" style="6" customWidth="1"/>
    <col min="9" max="9" width="8.00390625" style="43" customWidth="1"/>
    <col min="10" max="10" width="7.375" style="43" customWidth="1"/>
    <col min="11" max="11" width="54.625" style="1" customWidth="1"/>
    <col min="12" max="12" width="11.00390625" style="3" customWidth="1"/>
    <col min="13" max="16384" width="9.00390625" style="2" customWidth="1"/>
  </cols>
  <sheetData>
    <row r="1" ht="24" customHeight="1">
      <c r="L1" s="1" t="s">
        <v>23</v>
      </c>
    </row>
    <row r="2" spans="1:12" ht="39" customHeight="1">
      <c r="A2" s="161" t="s">
        <v>121</v>
      </c>
      <c r="B2" s="161"/>
      <c r="C2" s="161"/>
      <c r="D2" s="161"/>
      <c r="E2" s="161"/>
      <c r="F2" s="161"/>
      <c r="G2" s="161"/>
      <c r="H2" s="161"/>
      <c r="I2" s="161"/>
      <c r="J2" s="161"/>
      <c r="K2" s="161"/>
      <c r="L2" s="162"/>
    </row>
    <row r="3" spans="1:12" ht="32.25" customHeight="1">
      <c r="A3" s="163" t="str">
        <f>'Bieu 01'!A3:M3</f>
        <v>(Kèm theo Nghị quyết số 243/NQ-HĐND ngày 31 tháng 3 năm 2020 của Hội đồng nhân dân tỉnh)</v>
      </c>
      <c r="B3" s="163"/>
      <c r="C3" s="163"/>
      <c r="D3" s="163"/>
      <c r="E3" s="163"/>
      <c r="F3" s="163"/>
      <c r="G3" s="163"/>
      <c r="H3" s="163"/>
      <c r="I3" s="163"/>
      <c r="J3" s="163"/>
      <c r="K3" s="163"/>
      <c r="L3" s="164"/>
    </row>
    <row r="4" spans="1:12" ht="40.5" customHeight="1">
      <c r="A4" s="157" t="s">
        <v>0</v>
      </c>
      <c r="B4" s="157" t="s">
        <v>1</v>
      </c>
      <c r="C4" s="153" t="s">
        <v>39</v>
      </c>
      <c r="D4" s="152" t="s">
        <v>31</v>
      </c>
      <c r="E4" s="152" t="s">
        <v>40</v>
      </c>
      <c r="F4" s="152" t="s">
        <v>24</v>
      </c>
      <c r="G4" s="152"/>
      <c r="H4" s="152"/>
      <c r="I4" s="152"/>
      <c r="J4" s="152"/>
      <c r="K4" s="153" t="s">
        <v>42</v>
      </c>
      <c r="L4" s="153" t="s">
        <v>5</v>
      </c>
    </row>
    <row r="5" spans="1:12" ht="26.25" customHeight="1">
      <c r="A5" s="157"/>
      <c r="B5" s="157"/>
      <c r="C5" s="153"/>
      <c r="D5" s="152"/>
      <c r="E5" s="152"/>
      <c r="F5" s="152" t="s">
        <v>25</v>
      </c>
      <c r="G5" s="152"/>
      <c r="H5" s="152"/>
      <c r="I5" s="159" t="s">
        <v>6</v>
      </c>
      <c r="J5" s="159" t="s">
        <v>7</v>
      </c>
      <c r="K5" s="153"/>
      <c r="L5" s="153"/>
    </row>
    <row r="6" spans="1:12" ht="84" customHeight="1">
      <c r="A6" s="157"/>
      <c r="B6" s="157"/>
      <c r="C6" s="153"/>
      <c r="D6" s="152"/>
      <c r="E6" s="152"/>
      <c r="F6" s="7" t="s">
        <v>26</v>
      </c>
      <c r="G6" s="7" t="s">
        <v>27</v>
      </c>
      <c r="H6" s="7" t="s">
        <v>28</v>
      </c>
      <c r="I6" s="160"/>
      <c r="J6" s="160"/>
      <c r="K6" s="157"/>
      <c r="L6" s="153"/>
    </row>
    <row r="7" spans="1:12" ht="35.25" customHeight="1">
      <c r="A7" s="14" t="s">
        <v>12</v>
      </c>
      <c r="B7" s="150" t="s">
        <v>44</v>
      </c>
      <c r="C7" s="158"/>
      <c r="D7" s="28">
        <f>SUM(D8:D9)</f>
        <v>0.76</v>
      </c>
      <c r="E7" s="28">
        <f aca="true" t="shared" si="0" ref="E7:J7">SUM(E8:E9)</f>
        <v>0.71</v>
      </c>
      <c r="F7" s="28">
        <f t="shared" si="0"/>
        <v>0.71</v>
      </c>
      <c r="G7" s="28">
        <f t="shared" si="0"/>
        <v>0.71</v>
      </c>
      <c r="H7" s="28">
        <f t="shared" si="0"/>
        <v>0</v>
      </c>
      <c r="I7" s="28">
        <f t="shared" si="0"/>
        <v>0</v>
      </c>
      <c r="J7" s="28">
        <f t="shared" si="0"/>
        <v>0</v>
      </c>
      <c r="K7" s="14"/>
      <c r="L7" s="19"/>
    </row>
    <row r="8" spans="1:12" ht="95.25" customHeight="1">
      <c r="A8" s="17">
        <v>1</v>
      </c>
      <c r="B8" s="21" t="s">
        <v>46</v>
      </c>
      <c r="C8" s="22" t="s">
        <v>22</v>
      </c>
      <c r="D8" s="29">
        <v>0.36</v>
      </c>
      <c r="E8" s="30">
        <v>0.36</v>
      </c>
      <c r="F8" s="33">
        <v>0.36</v>
      </c>
      <c r="G8" s="33">
        <v>0.36</v>
      </c>
      <c r="H8" s="95"/>
      <c r="I8" s="96"/>
      <c r="J8" s="96"/>
      <c r="K8" s="22" t="s">
        <v>63</v>
      </c>
      <c r="L8" s="19"/>
    </row>
    <row r="9" spans="1:12" ht="96.75" customHeight="1">
      <c r="A9" s="17">
        <v>2</v>
      </c>
      <c r="B9" s="21" t="s">
        <v>47</v>
      </c>
      <c r="C9" s="22" t="s">
        <v>22</v>
      </c>
      <c r="D9" s="41">
        <v>0.4</v>
      </c>
      <c r="E9" s="30">
        <v>0.35</v>
      </c>
      <c r="F9" s="33">
        <v>0.35</v>
      </c>
      <c r="G9" s="33">
        <v>0.35</v>
      </c>
      <c r="H9" s="95"/>
      <c r="I9" s="96"/>
      <c r="J9" s="96"/>
      <c r="K9" s="22" t="s">
        <v>63</v>
      </c>
      <c r="L9" s="19"/>
    </row>
    <row r="10" spans="1:12" ht="35.25" customHeight="1">
      <c r="A10" s="14" t="s">
        <v>13</v>
      </c>
      <c r="B10" s="150" t="s">
        <v>122</v>
      </c>
      <c r="C10" s="158"/>
      <c r="D10" s="28">
        <f>SUM(D11:D12)</f>
        <v>81.66</v>
      </c>
      <c r="E10" s="28">
        <f aca="true" t="shared" si="1" ref="E10:J10">SUM(E11:E12)</f>
        <v>5.17</v>
      </c>
      <c r="F10" s="28">
        <f t="shared" si="1"/>
        <v>5.06</v>
      </c>
      <c r="G10" s="28">
        <f t="shared" si="1"/>
        <v>0.33</v>
      </c>
      <c r="H10" s="28">
        <f t="shared" si="1"/>
        <v>4.73</v>
      </c>
      <c r="I10" s="28">
        <f t="shared" si="1"/>
        <v>0.11</v>
      </c>
      <c r="J10" s="28">
        <f t="shared" si="1"/>
        <v>0</v>
      </c>
      <c r="K10" s="14"/>
      <c r="L10" s="19"/>
    </row>
    <row r="11" spans="1:13" ht="64.5" customHeight="1">
      <c r="A11" s="16">
        <v>3</v>
      </c>
      <c r="B11" s="69" t="s">
        <v>136</v>
      </c>
      <c r="C11" s="51" t="s">
        <v>137</v>
      </c>
      <c r="D11" s="30">
        <v>78.89</v>
      </c>
      <c r="E11" s="34">
        <v>5.06</v>
      </c>
      <c r="F11" s="30">
        <v>5.06</v>
      </c>
      <c r="G11" s="34">
        <v>0.33</v>
      </c>
      <c r="H11" s="34">
        <v>4.73</v>
      </c>
      <c r="I11" s="34"/>
      <c r="J11" s="30"/>
      <c r="K11" s="146" t="s">
        <v>209</v>
      </c>
      <c r="L11" s="22"/>
      <c r="M11" s="121" t="s">
        <v>208</v>
      </c>
    </row>
    <row r="12" spans="1:12" ht="73.5" customHeight="1">
      <c r="A12" s="16">
        <v>4</v>
      </c>
      <c r="B12" s="97" t="s">
        <v>139</v>
      </c>
      <c r="C12" s="98" t="s">
        <v>138</v>
      </c>
      <c r="D12" s="52">
        <v>2.77</v>
      </c>
      <c r="E12" s="53">
        <v>0.11</v>
      </c>
      <c r="F12" s="53"/>
      <c r="G12" s="53"/>
      <c r="H12" s="53"/>
      <c r="I12" s="53">
        <v>0.11</v>
      </c>
      <c r="J12" s="53"/>
      <c r="K12" s="98" t="s">
        <v>140</v>
      </c>
      <c r="L12" s="22"/>
    </row>
    <row r="13" spans="1:12" ht="35.25" customHeight="1">
      <c r="A13" s="14" t="s">
        <v>14</v>
      </c>
      <c r="B13" s="150" t="s">
        <v>123</v>
      </c>
      <c r="C13" s="158"/>
      <c r="D13" s="28">
        <f>SUM(D14:D15)</f>
        <v>21.6</v>
      </c>
      <c r="E13" s="28">
        <f aca="true" t="shared" si="2" ref="E13:J13">SUM(E14:E15)</f>
        <v>10.2</v>
      </c>
      <c r="F13" s="28">
        <f t="shared" si="2"/>
        <v>10.2</v>
      </c>
      <c r="G13" s="28">
        <f t="shared" si="2"/>
        <v>9.3</v>
      </c>
      <c r="H13" s="28">
        <f t="shared" si="2"/>
        <v>0.9</v>
      </c>
      <c r="I13" s="28">
        <f t="shared" si="2"/>
        <v>0</v>
      </c>
      <c r="J13" s="28">
        <f t="shared" si="2"/>
        <v>0</v>
      </c>
      <c r="K13" s="17"/>
      <c r="L13" s="18"/>
    </row>
    <row r="14" spans="1:12" s="47" customFormat="1" ht="101.25" customHeight="1">
      <c r="A14" s="16">
        <v>5</v>
      </c>
      <c r="B14" s="54" t="s">
        <v>64</v>
      </c>
      <c r="C14" s="17" t="s">
        <v>38</v>
      </c>
      <c r="D14" s="30">
        <v>3</v>
      </c>
      <c r="E14" s="20">
        <v>1.7</v>
      </c>
      <c r="F14" s="20">
        <v>1.7</v>
      </c>
      <c r="G14" s="20">
        <v>0.8</v>
      </c>
      <c r="H14" s="20">
        <v>0.9</v>
      </c>
      <c r="I14" s="20"/>
      <c r="J14" s="20"/>
      <c r="K14" s="22" t="s">
        <v>65</v>
      </c>
      <c r="L14" s="51"/>
    </row>
    <row r="15" spans="1:14" s="47" customFormat="1" ht="73.5" customHeight="1">
      <c r="A15" s="16">
        <v>6</v>
      </c>
      <c r="B15" s="54" t="s">
        <v>67</v>
      </c>
      <c r="C15" s="22" t="s">
        <v>49</v>
      </c>
      <c r="D15" s="20">
        <v>18.6</v>
      </c>
      <c r="E15" s="32">
        <v>8.5</v>
      </c>
      <c r="F15" s="35">
        <v>8.5</v>
      </c>
      <c r="G15" s="35">
        <v>8.5</v>
      </c>
      <c r="H15" s="31"/>
      <c r="I15" s="31"/>
      <c r="J15" s="31"/>
      <c r="K15" s="22" t="s">
        <v>66</v>
      </c>
      <c r="L15" s="51"/>
      <c r="M15" s="49"/>
      <c r="N15" s="49"/>
    </row>
    <row r="16" spans="1:12" ht="35.25" customHeight="1">
      <c r="A16" s="14" t="s">
        <v>15</v>
      </c>
      <c r="B16" s="150" t="s">
        <v>43</v>
      </c>
      <c r="C16" s="158"/>
      <c r="D16" s="123">
        <v>43.4</v>
      </c>
      <c r="E16" s="123">
        <v>4.66</v>
      </c>
      <c r="F16" s="99">
        <v>4.66</v>
      </c>
      <c r="G16" s="91">
        <v>4.66</v>
      </c>
      <c r="H16" s="91"/>
      <c r="I16" s="91"/>
      <c r="J16" s="91"/>
      <c r="K16" s="15"/>
      <c r="L16" s="51"/>
    </row>
    <row r="17" spans="1:12" s="47" customFormat="1" ht="129" customHeight="1">
      <c r="A17" s="100">
        <v>7</v>
      </c>
      <c r="B17" s="54" t="s">
        <v>71</v>
      </c>
      <c r="C17" s="59" t="s">
        <v>70</v>
      </c>
      <c r="D17" s="41">
        <v>43.4</v>
      </c>
      <c r="E17" s="41">
        <v>4.66</v>
      </c>
      <c r="F17" s="60">
        <v>4.66</v>
      </c>
      <c r="G17" s="30">
        <v>4.66</v>
      </c>
      <c r="H17" s="91"/>
      <c r="I17" s="30"/>
      <c r="J17" s="91"/>
      <c r="K17" s="59" t="s">
        <v>72</v>
      </c>
      <c r="L17" s="101"/>
    </row>
    <row r="18" spans="1:12" ht="35.25" customHeight="1">
      <c r="A18" s="14" t="s">
        <v>16</v>
      </c>
      <c r="B18" s="150" t="s">
        <v>124</v>
      </c>
      <c r="C18" s="158"/>
      <c r="D18" s="28">
        <f>SUM(D19:D20)</f>
        <v>10.1</v>
      </c>
      <c r="E18" s="28">
        <f aca="true" t="shared" si="3" ref="E18:J18">SUM(E19:E20)</f>
        <v>3.2600000000000002</v>
      </c>
      <c r="F18" s="28">
        <f t="shared" si="3"/>
        <v>3.2600000000000002</v>
      </c>
      <c r="G18" s="28">
        <f t="shared" si="3"/>
        <v>3.18</v>
      </c>
      <c r="H18" s="28">
        <f t="shared" si="3"/>
        <v>0.08</v>
      </c>
      <c r="I18" s="28">
        <f t="shared" si="3"/>
        <v>0</v>
      </c>
      <c r="J18" s="28">
        <f t="shared" si="3"/>
        <v>0</v>
      </c>
      <c r="K18" s="14"/>
      <c r="L18" s="19"/>
    </row>
    <row r="19" spans="1:12" s="47" customFormat="1" ht="47.25">
      <c r="A19" s="16">
        <v>8</v>
      </c>
      <c r="B19" s="18" t="s">
        <v>142</v>
      </c>
      <c r="C19" s="17" t="s">
        <v>141</v>
      </c>
      <c r="D19" s="96">
        <v>4.33</v>
      </c>
      <c r="E19" s="20">
        <v>0.18</v>
      </c>
      <c r="F19" s="20">
        <v>0.18</v>
      </c>
      <c r="G19" s="20">
        <v>0.1</v>
      </c>
      <c r="H19" s="20">
        <v>0.08</v>
      </c>
      <c r="I19" s="20"/>
      <c r="J19" s="20"/>
      <c r="K19" s="17" t="s">
        <v>145</v>
      </c>
      <c r="L19" s="51"/>
    </row>
    <row r="20" spans="1:12" s="47" customFormat="1" ht="47.25">
      <c r="A20" s="16">
        <v>9</v>
      </c>
      <c r="B20" s="15" t="s">
        <v>143</v>
      </c>
      <c r="C20" s="17" t="s">
        <v>144</v>
      </c>
      <c r="D20" s="36">
        <v>5.77</v>
      </c>
      <c r="E20" s="32">
        <v>3.08</v>
      </c>
      <c r="F20" s="35">
        <v>3.08</v>
      </c>
      <c r="G20" s="35">
        <v>3.08</v>
      </c>
      <c r="H20" s="31"/>
      <c r="I20" s="31"/>
      <c r="J20" s="31"/>
      <c r="K20" s="17" t="s">
        <v>146</v>
      </c>
      <c r="L20" s="17"/>
    </row>
    <row r="21" spans="1:12" ht="35.25" customHeight="1">
      <c r="A21" s="14" t="s">
        <v>17</v>
      </c>
      <c r="B21" s="150" t="s">
        <v>125</v>
      </c>
      <c r="C21" s="158"/>
      <c r="D21" s="28">
        <f aca="true" t="shared" si="4" ref="D21:J21">SUM(D22:D26)</f>
        <v>34.89</v>
      </c>
      <c r="E21" s="28">
        <f t="shared" si="4"/>
        <v>13.293</v>
      </c>
      <c r="F21" s="28">
        <f t="shared" si="4"/>
        <v>13.29</v>
      </c>
      <c r="G21" s="28">
        <f t="shared" si="4"/>
        <v>12.510000000000002</v>
      </c>
      <c r="H21" s="28">
        <f t="shared" si="4"/>
        <v>0.78</v>
      </c>
      <c r="I21" s="124">
        <f t="shared" si="4"/>
        <v>0.003</v>
      </c>
      <c r="J21" s="28">
        <f t="shared" si="4"/>
        <v>0</v>
      </c>
      <c r="K21" s="14"/>
      <c r="L21" s="19"/>
    </row>
    <row r="22" spans="1:12" s="47" customFormat="1" ht="55.5" customHeight="1">
      <c r="A22" s="16">
        <v>10</v>
      </c>
      <c r="B22" s="15" t="s">
        <v>155</v>
      </c>
      <c r="C22" s="17" t="s">
        <v>156</v>
      </c>
      <c r="D22" s="36">
        <v>0.53</v>
      </c>
      <c r="E22" s="32">
        <v>0.47</v>
      </c>
      <c r="F22" s="35">
        <v>0.47</v>
      </c>
      <c r="G22" s="35"/>
      <c r="H22" s="35">
        <v>0.47</v>
      </c>
      <c r="I22" s="31"/>
      <c r="J22" s="31"/>
      <c r="K22" s="17" t="s">
        <v>158</v>
      </c>
      <c r="L22" s="17"/>
    </row>
    <row r="23" spans="1:12" s="47" customFormat="1" ht="55.5" customHeight="1">
      <c r="A23" s="16">
        <v>11</v>
      </c>
      <c r="B23" s="15" t="s">
        <v>157</v>
      </c>
      <c r="C23" s="17" t="s">
        <v>156</v>
      </c>
      <c r="D23" s="36">
        <v>0.35</v>
      </c>
      <c r="E23" s="32">
        <v>0.29</v>
      </c>
      <c r="F23" s="35">
        <v>0.29</v>
      </c>
      <c r="G23" s="35"/>
      <c r="H23" s="35">
        <v>0.29</v>
      </c>
      <c r="I23" s="31"/>
      <c r="J23" s="31"/>
      <c r="K23" s="17" t="s">
        <v>158</v>
      </c>
      <c r="L23" s="17"/>
    </row>
    <row r="24" spans="1:12" s="47" customFormat="1" ht="31.5">
      <c r="A24" s="17">
        <v>12</v>
      </c>
      <c r="B24" s="15" t="s">
        <v>126</v>
      </c>
      <c r="C24" s="17" t="s">
        <v>41</v>
      </c>
      <c r="D24" s="96">
        <v>9.38</v>
      </c>
      <c r="E24" s="96">
        <v>2.87</v>
      </c>
      <c r="F24" s="96">
        <v>2.87</v>
      </c>
      <c r="G24" s="96">
        <v>2.87</v>
      </c>
      <c r="H24" s="96"/>
      <c r="I24" s="96"/>
      <c r="J24" s="96"/>
      <c r="K24" s="17" t="s">
        <v>162</v>
      </c>
      <c r="L24" s="17"/>
    </row>
    <row r="25" spans="1:12" s="47" customFormat="1" ht="31.5">
      <c r="A25" s="17">
        <v>13</v>
      </c>
      <c r="B25" s="15" t="s">
        <v>127</v>
      </c>
      <c r="C25" s="17" t="s">
        <v>159</v>
      </c>
      <c r="D25" s="96">
        <v>24.57</v>
      </c>
      <c r="E25" s="96">
        <v>9.64</v>
      </c>
      <c r="F25" s="96">
        <v>9.64</v>
      </c>
      <c r="G25" s="96">
        <v>9.64</v>
      </c>
      <c r="H25" s="96"/>
      <c r="I25" s="96"/>
      <c r="J25" s="96"/>
      <c r="K25" s="17" t="s">
        <v>163</v>
      </c>
      <c r="L25" s="17"/>
    </row>
    <row r="26" spans="1:12" s="47" customFormat="1" ht="49.5" customHeight="1">
      <c r="A26" s="16">
        <v>14</v>
      </c>
      <c r="B26" s="15" t="s">
        <v>128</v>
      </c>
      <c r="C26" s="17" t="s">
        <v>160</v>
      </c>
      <c r="D26" s="20">
        <v>0.06</v>
      </c>
      <c r="E26" s="102">
        <v>0.023</v>
      </c>
      <c r="F26" s="35">
        <v>0.02</v>
      </c>
      <c r="G26" s="35"/>
      <c r="H26" s="35">
        <v>0.02</v>
      </c>
      <c r="I26" s="102">
        <v>0.003</v>
      </c>
      <c r="J26" s="35"/>
      <c r="K26" s="17" t="s">
        <v>161</v>
      </c>
      <c r="L26" s="38"/>
    </row>
    <row r="27" spans="1:12" ht="35.25" customHeight="1">
      <c r="A27" s="14" t="s">
        <v>18</v>
      </c>
      <c r="B27" s="150" t="s">
        <v>129</v>
      </c>
      <c r="C27" s="158"/>
      <c r="D27" s="28">
        <f>SUM(D28:D30)</f>
        <v>21.189999999999998</v>
      </c>
      <c r="E27" s="28">
        <f aca="true" t="shared" si="5" ref="E27:J27">SUM(E28:E30)</f>
        <v>9.855</v>
      </c>
      <c r="F27" s="28">
        <f t="shared" si="5"/>
        <v>9.855</v>
      </c>
      <c r="G27" s="28">
        <f t="shared" si="5"/>
        <v>2.61</v>
      </c>
      <c r="H27" s="28">
        <f t="shared" si="5"/>
        <v>7.244999999999999</v>
      </c>
      <c r="I27" s="28">
        <f t="shared" si="5"/>
        <v>0</v>
      </c>
      <c r="J27" s="28">
        <f t="shared" si="5"/>
        <v>0</v>
      </c>
      <c r="K27" s="14"/>
      <c r="L27" s="19"/>
    </row>
    <row r="28" spans="1:12" ht="63">
      <c r="A28" s="103">
        <v>15</v>
      </c>
      <c r="B28" s="69" t="s">
        <v>95</v>
      </c>
      <c r="C28" s="70" t="s">
        <v>96</v>
      </c>
      <c r="D28" s="105">
        <v>1.14</v>
      </c>
      <c r="E28" s="105">
        <v>0.04</v>
      </c>
      <c r="F28" s="106">
        <f>G28+H28</f>
        <v>0.04</v>
      </c>
      <c r="G28" s="105">
        <v>0.04</v>
      </c>
      <c r="H28" s="107"/>
      <c r="I28" s="108"/>
      <c r="J28" s="108"/>
      <c r="K28" s="70" t="s">
        <v>101</v>
      </c>
      <c r="L28" s="25"/>
    </row>
    <row r="29" spans="1:12" s="47" customFormat="1" ht="66.75" customHeight="1">
      <c r="A29" s="103">
        <v>16</v>
      </c>
      <c r="B29" s="69" t="s">
        <v>98</v>
      </c>
      <c r="C29" s="70" t="s">
        <v>96</v>
      </c>
      <c r="D29" s="105">
        <v>0.1</v>
      </c>
      <c r="E29" s="105">
        <v>0.045</v>
      </c>
      <c r="F29" s="106">
        <f>G29+H29</f>
        <v>0.045</v>
      </c>
      <c r="G29" s="109"/>
      <c r="H29" s="107">
        <v>0.045</v>
      </c>
      <c r="I29" s="108"/>
      <c r="J29" s="108"/>
      <c r="K29" s="70" t="s">
        <v>103</v>
      </c>
      <c r="L29" s="25"/>
    </row>
    <row r="30" spans="1:12" ht="63">
      <c r="A30" s="103">
        <v>17</v>
      </c>
      <c r="B30" s="104" t="s">
        <v>130</v>
      </c>
      <c r="C30" s="110" t="s">
        <v>131</v>
      </c>
      <c r="D30" s="109">
        <v>19.95</v>
      </c>
      <c r="E30" s="109">
        <v>9.77</v>
      </c>
      <c r="F30" s="106">
        <f>G30+H30</f>
        <v>9.77</v>
      </c>
      <c r="G30" s="109">
        <v>2.57</v>
      </c>
      <c r="H30" s="107">
        <v>7.199999999999999</v>
      </c>
      <c r="I30" s="108"/>
      <c r="J30" s="108"/>
      <c r="K30" s="103" t="s">
        <v>199</v>
      </c>
      <c r="L30" s="25"/>
    </row>
    <row r="31" spans="1:12" ht="35.25" customHeight="1">
      <c r="A31" s="14" t="s">
        <v>19</v>
      </c>
      <c r="B31" s="150" t="s">
        <v>132</v>
      </c>
      <c r="C31" s="158"/>
      <c r="D31" s="28">
        <v>1</v>
      </c>
      <c r="E31" s="28">
        <v>0.15</v>
      </c>
      <c r="F31" s="28">
        <v>0.15</v>
      </c>
      <c r="G31" s="28">
        <v>0.15</v>
      </c>
      <c r="H31" s="28"/>
      <c r="I31" s="28"/>
      <c r="J31" s="28"/>
      <c r="K31" s="14"/>
      <c r="L31" s="19"/>
    </row>
    <row r="32" spans="1:12" s="47" customFormat="1" ht="50.25" customHeight="1">
      <c r="A32" s="103">
        <v>18</v>
      </c>
      <c r="B32" s="112" t="s">
        <v>56</v>
      </c>
      <c r="C32" s="113" t="s">
        <v>57</v>
      </c>
      <c r="D32" s="114">
        <v>1</v>
      </c>
      <c r="E32" s="115">
        <v>0.15</v>
      </c>
      <c r="F32" s="115">
        <v>0.15</v>
      </c>
      <c r="G32" s="116">
        <v>0.15</v>
      </c>
      <c r="H32" s="117"/>
      <c r="I32" s="111"/>
      <c r="J32" s="111"/>
      <c r="K32" s="17" t="s">
        <v>92</v>
      </c>
      <c r="L32" s="25"/>
    </row>
    <row r="33" spans="1:12" ht="35.25" customHeight="1">
      <c r="A33" s="14" t="s">
        <v>20</v>
      </c>
      <c r="B33" s="150" t="s">
        <v>133</v>
      </c>
      <c r="C33" s="158"/>
      <c r="D33" s="28">
        <f>SUM(D34:D38)</f>
        <v>6.890000000000001</v>
      </c>
      <c r="E33" s="28">
        <f aca="true" t="shared" si="6" ref="E33:J33">SUM(E34:E38)</f>
        <v>2.08</v>
      </c>
      <c r="F33" s="28">
        <f t="shared" si="6"/>
        <v>2.08</v>
      </c>
      <c r="G33" s="28">
        <f t="shared" si="6"/>
        <v>2.08</v>
      </c>
      <c r="H33" s="28">
        <f t="shared" si="6"/>
        <v>0</v>
      </c>
      <c r="I33" s="28">
        <f t="shared" si="6"/>
        <v>0</v>
      </c>
      <c r="J33" s="28">
        <f t="shared" si="6"/>
        <v>0</v>
      </c>
      <c r="K33" s="14"/>
      <c r="L33" s="19"/>
    </row>
    <row r="34" spans="1:12" s="47" customFormat="1" ht="87" customHeight="1">
      <c r="A34" s="16">
        <v>19</v>
      </c>
      <c r="B34" s="18" t="s">
        <v>154</v>
      </c>
      <c r="C34" s="27" t="s">
        <v>153</v>
      </c>
      <c r="D34" s="37">
        <v>2.34</v>
      </c>
      <c r="E34" s="37">
        <v>0.23</v>
      </c>
      <c r="F34" s="50">
        <v>0.23</v>
      </c>
      <c r="G34" s="50">
        <v>0.23</v>
      </c>
      <c r="H34" s="32"/>
      <c r="I34" s="20"/>
      <c r="J34" s="20"/>
      <c r="K34" s="17" t="s">
        <v>164</v>
      </c>
      <c r="L34" s="18"/>
    </row>
    <row r="35" spans="1:12" s="47" customFormat="1" ht="60.75" customHeight="1">
      <c r="A35" s="16">
        <v>20</v>
      </c>
      <c r="B35" s="18" t="s">
        <v>134</v>
      </c>
      <c r="C35" s="27" t="s">
        <v>109</v>
      </c>
      <c r="D35" s="37">
        <v>0.49</v>
      </c>
      <c r="E35" s="37">
        <v>0.49</v>
      </c>
      <c r="F35" s="50">
        <v>0.49</v>
      </c>
      <c r="G35" s="50">
        <v>0.49</v>
      </c>
      <c r="H35" s="32"/>
      <c r="I35" s="20"/>
      <c r="J35" s="20"/>
      <c r="K35" s="17" t="s">
        <v>114</v>
      </c>
      <c r="L35" s="17"/>
    </row>
    <row r="36" spans="1:12" s="47" customFormat="1" ht="132.75" customHeight="1">
      <c r="A36" s="16">
        <v>21</v>
      </c>
      <c r="B36" s="18" t="s">
        <v>152</v>
      </c>
      <c r="C36" s="27" t="s">
        <v>151</v>
      </c>
      <c r="D36" s="37">
        <v>0.59</v>
      </c>
      <c r="E36" s="37">
        <v>0.59</v>
      </c>
      <c r="F36" s="50">
        <v>0.59</v>
      </c>
      <c r="G36" s="50">
        <v>0.59</v>
      </c>
      <c r="H36" s="32"/>
      <c r="I36" s="20"/>
      <c r="J36" s="20"/>
      <c r="K36" s="17" t="s">
        <v>165</v>
      </c>
      <c r="L36" s="17"/>
    </row>
    <row r="37" spans="1:12" ht="31.5">
      <c r="A37" s="16">
        <v>22</v>
      </c>
      <c r="B37" s="18" t="s">
        <v>117</v>
      </c>
      <c r="C37" s="27" t="s">
        <v>35</v>
      </c>
      <c r="D37" s="37">
        <v>1.57</v>
      </c>
      <c r="E37" s="37">
        <v>0.15</v>
      </c>
      <c r="F37" s="50">
        <v>0.15</v>
      </c>
      <c r="G37" s="50">
        <v>0.15</v>
      </c>
      <c r="H37" s="32"/>
      <c r="I37" s="20"/>
      <c r="J37" s="20"/>
      <c r="K37" s="17" t="s">
        <v>116</v>
      </c>
      <c r="L37" s="17"/>
    </row>
    <row r="38" spans="1:12" s="47" customFormat="1" ht="63">
      <c r="A38" s="16">
        <v>23</v>
      </c>
      <c r="B38" s="18" t="s">
        <v>150</v>
      </c>
      <c r="C38" s="27" t="s">
        <v>149</v>
      </c>
      <c r="D38" s="37">
        <v>1.9</v>
      </c>
      <c r="E38" s="37">
        <v>0.62</v>
      </c>
      <c r="F38" s="50">
        <v>0.62</v>
      </c>
      <c r="G38" s="50">
        <v>0.62</v>
      </c>
      <c r="H38" s="32"/>
      <c r="I38" s="20"/>
      <c r="J38" s="20"/>
      <c r="K38" s="17" t="s">
        <v>166</v>
      </c>
      <c r="L38" s="17"/>
    </row>
    <row r="39" spans="1:12" ht="35.25" customHeight="1">
      <c r="A39" s="14" t="s">
        <v>21</v>
      </c>
      <c r="B39" s="150" t="s">
        <v>29</v>
      </c>
      <c r="C39" s="158"/>
      <c r="D39" s="28">
        <f>SUM(D40:D41)</f>
        <v>0.788</v>
      </c>
      <c r="E39" s="28">
        <f aca="true" t="shared" si="7" ref="E39:J39">SUM(E40:E41)</f>
        <v>0.7124999999999999</v>
      </c>
      <c r="F39" s="28">
        <f t="shared" si="7"/>
        <v>0.7124999999999999</v>
      </c>
      <c r="G39" s="28">
        <f t="shared" si="7"/>
        <v>0.7124999999999999</v>
      </c>
      <c r="H39" s="28">
        <f t="shared" si="7"/>
        <v>0</v>
      </c>
      <c r="I39" s="28">
        <f t="shared" si="7"/>
        <v>0</v>
      </c>
      <c r="J39" s="28">
        <f t="shared" si="7"/>
        <v>0</v>
      </c>
      <c r="K39" s="14"/>
      <c r="L39" s="19"/>
    </row>
    <row r="40" spans="1:12" ht="31.5">
      <c r="A40" s="118">
        <v>24</v>
      </c>
      <c r="B40" s="54" t="s">
        <v>147</v>
      </c>
      <c r="C40" s="79" t="s">
        <v>148</v>
      </c>
      <c r="D40" s="80">
        <v>0.77</v>
      </c>
      <c r="E40" s="80">
        <v>0.71</v>
      </c>
      <c r="F40" s="80">
        <v>0.71</v>
      </c>
      <c r="G40" s="80">
        <v>0.71</v>
      </c>
      <c r="H40" s="95"/>
      <c r="I40" s="96"/>
      <c r="J40" s="96"/>
      <c r="K40" s="119" t="s">
        <v>167</v>
      </c>
      <c r="L40" s="25"/>
    </row>
    <row r="41" spans="1:12" s="47" customFormat="1" ht="31.5">
      <c r="A41" s="118">
        <v>25</v>
      </c>
      <c r="B41" s="21" t="s">
        <v>135</v>
      </c>
      <c r="C41" s="79" t="s">
        <v>148</v>
      </c>
      <c r="D41" s="58">
        <v>0.018</v>
      </c>
      <c r="E41" s="58">
        <v>0.0025</v>
      </c>
      <c r="F41" s="58">
        <v>0.0025</v>
      </c>
      <c r="G41" s="58">
        <v>0.0025</v>
      </c>
      <c r="H41" s="31"/>
      <c r="I41" s="31"/>
      <c r="J41" s="31"/>
      <c r="K41" s="120" t="s">
        <v>168</v>
      </c>
      <c r="L41" s="25"/>
    </row>
    <row r="42" spans="1:12" ht="35.25" customHeight="1">
      <c r="A42" s="14"/>
      <c r="B42" s="150" t="s">
        <v>212</v>
      </c>
      <c r="C42" s="158"/>
      <c r="D42" s="44">
        <f aca="true" t="shared" si="8" ref="D42:J42">D7+D10+D13+D16+D18+D21+D27+D31+D33+D39</f>
        <v>222.27800000000002</v>
      </c>
      <c r="E42" s="44">
        <f t="shared" si="8"/>
        <v>50.09049999999999</v>
      </c>
      <c r="F42" s="44">
        <f t="shared" si="8"/>
        <v>49.97749999999999</v>
      </c>
      <c r="G42" s="44">
        <f t="shared" si="8"/>
        <v>36.2425</v>
      </c>
      <c r="H42" s="44">
        <f t="shared" si="8"/>
        <v>13.735</v>
      </c>
      <c r="I42" s="125">
        <f t="shared" si="8"/>
        <v>0.113</v>
      </c>
      <c r="J42" s="44">
        <f t="shared" si="8"/>
        <v>0</v>
      </c>
      <c r="K42" s="14"/>
      <c r="L42" s="19"/>
    </row>
  </sheetData>
  <sheetProtection/>
  <mergeCells count="24">
    <mergeCell ref="B27:C27"/>
    <mergeCell ref="B31:C31"/>
    <mergeCell ref="B33:C33"/>
    <mergeCell ref="B39:C39"/>
    <mergeCell ref="B42:C42"/>
    <mergeCell ref="A2:L2"/>
    <mergeCell ref="A3:L3"/>
    <mergeCell ref="A4:A6"/>
    <mergeCell ref="B4:B6"/>
    <mergeCell ref="C4:C6"/>
    <mergeCell ref="D4:D6"/>
    <mergeCell ref="E4:E6"/>
    <mergeCell ref="F4:J4"/>
    <mergeCell ref="K4:K6"/>
    <mergeCell ref="L4:L6"/>
    <mergeCell ref="F5:H5"/>
    <mergeCell ref="I5:I6"/>
    <mergeCell ref="J5:J6"/>
    <mergeCell ref="B7:C7"/>
    <mergeCell ref="B13:C13"/>
    <mergeCell ref="B10:C10"/>
    <mergeCell ref="B16:C16"/>
    <mergeCell ref="B18:C18"/>
    <mergeCell ref="B21:C21"/>
  </mergeCells>
  <printOptions/>
  <pageMargins left="0.4724409448818898" right="0.11811023622047245" top="0.5905511811023623" bottom="0.4724409448818898" header="0.5511811023622047" footer="0.31496062992125984"/>
  <pageSetup horizontalDpi="600" verticalDpi="600" orientation="landscape" paperSize="9" scale="75" r:id="rId1"/>
  <headerFooter differentFirst="1">
    <oddFooter>&amp;R&amp;P</oddFooter>
  </headerFooter>
</worksheet>
</file>

<file path=xl/worksheets/sheet3.xml><?xml version="1.0" encoding="utf-8"?>
<worksheet xmlns="http://schemas.openxmlformats.org/spreadsheetml/2006/main" xmlns:r="http://schemas.openxmlformats.org/officeDocument/2006/relationships">
  <dimension ref="A1:J22"/>
  <sheetViews>
    <sheetView zoomScale="85" zoomScaleNormal="85" zoomScalePageLayoutView="0" workbookViewId="0" topLeftCell="A1">
      <selection activeCell="B28" sqref="B28"/>
    </sheetView>
  </sheetViews>
  <sheetFormatPr defaultColWidth="10.375" defaultRowHeight="15.75"/>
  <cols>
    <col min="1" max="1" width="5.375" style="126" customWidth="1"/>
    <col min="2" max="2" width="42.75390625" style="126" customWidth="1"/>
    <col min="3" max="3" width="9.75390625" style="126" customWidth="1"/>
    <col min="4" max="4" width="8.625" style="126" customWidth="1"/>
    <col min="5" max="7" width="6.875" style="126" customWidth="1"/>
    <col min="8" max="8" width="7.25390625" style="126" customWidth="1"/>
    <col min="9" max="9" width="62.75390625" style="126" customWidth="1"/>
    <col min="10" max="10" width="10.125" style="126" customWidth="1"/>
    <col min="11" max="11" width="62.625" style="126" customWidth="1"/>
    <col min="12" max="16384" width="10.375" style="126" customWidth="1"/>
  </cols>
  <sheetData>
    <row r="1" spans="9:10" ht="22.5" customHeight="1">
      <c r="I1" s="127"/>
      <c r="J1" s="128" t="s">
        <v>206</v>
      </c>
    </row>
    <row r="2" spans="1:10" ht="15.75">
      <c r="A2" s="165" t="s">
        <v>210</v>
      </c>
      <c r="B2" s="165"/>
      <c r="C2" s="165"/>
      <c r="D2" s="165"/>
      <c r="E2" s="165"/>
      <c r="F2" s="165"/>
      <c r="G2" s="165"/>
      <c r="H2" s="165"/>
      <c r="I2" s="165"/>
      <c r="J2" s="165"/>
    </row>
    <row r="3" spans="1:10" ht="33" customHeight="1">
      <c r="A3" s="165"/>
      <c r="B3" s="165"/>
      <c r="C3" s="165"/>
      <c r="D3" s="165"/>
      <c r="E3" s="165"/>
      <c r="F3" s="165"/>
      <c r="G3" s="165"/>
      <c r="H3" s="165"/>
      <c r="I3" s="165"/>
      <c r="J3" s="165"/>
    </row>
    <row r="4" spans="1:10" ht="25.5" customHeight="1">
      <c r="A4" s="166" t="str">
        <f>'Bieu 01'!A3:M3</f>
        <v>(Kèm theo Nghị quyết số 243/NQ-HĐND ngày 31 tháng 3 năm 2020 của Hội đồng nhân dân tỉnh)</v>
      </c>
      <c r="B4" s="167"/>
      <c r="C4" s="167"/>
      <c r="D4" s="167"/>
      <c r="E4" s="167"/>
      <c r="F4" s="167"/>
      <c r="G4" s="167"/>
      <c r="H4" s="167"/>
      <c r="I4" s="167"/>
      <c r="J4" s="167"/>
    </row>
    <row r="5" spans="1:10" s="131" customFormat="1" ht="73.5" customHeight="1">
      <c r="A5" s="168" t="s">
        <v>0</v>
      </c>
      <c r="B5" s="168" t="s">
        <v>169</v>
      </c>
      <c r="C5" s="168" t="s">
        <v>170</v>
      </c>
      <c r="D5" s="169" t="s">
        <v>171</v>
      </c>
      <c r="E5" s="169" t="s">
        <v>172</v>
      </c>
      <c r="F5" s="169"/>
      <c r="G5" s="169"/>
      <c r="H5" s="169"/>
      <c r="I5" s="168" t="s">
        <v>173</v>
      </c>
      <c r="J5" s="168" t="s">
        <v>5</v>
      </c>
    </row>
    <row r="6" spans="1:10" s="131" customFormat="1" ht="34.5" customHeight="1">
      <c r="A6" s="168"/>
      <c r="B6" s="168"/>
      <c r="C6" s="168"/>
      <c r="D6" s="169"/>
      <c r="E6" s="169" t="s">
        <v>174</v>
      </c>
      <c r="F6" s="169"/>
      <c r="G6" s="169" t="s">
        <v>175</v>
      </c>
      <c r="H6" s="169"/>
      <c r="I6" s="168"/>
      <c r="J6" s="168"/>
    </row>
    <row r="7" spans="1:10" s="131" customFormat="1" ht="63" customHeight="1">
      <c r="A7" s="168"/>
      <c r="B7" s="168"/>
      <c r="C7" s="168"/>
      <c r="D7" s="169"/>
      <c r="E7" s="130" t="s">
        <v>176</v>
      </c>
      <c r="F7" s="130" t="s">
        <v>177</v>
      </c>
      <c r="G7" s="130" t="s">
        <v>176</v>
      </c>
      <c r="H7" s="130" t="s">
        <v>177</v>
      </c>
      <c r="I7" s="168"/>
      <c r="J7" s="168"/>
    </row>
    <row r="8" spans="1:10" s="131" customFormat="1" ht="30.75" customHeight="1">
      <c r="A8" s="129" t="s">
        <v>12</v>
      </c>
      <c r="B8" s="170" t="s">
        <v>184</v>
      </c>
      <c r="C8" s="170"/>
      <c r="D8" s="130">
        <f>SUM(D9)</f>
        <v>5.75</v>
      </c>
      <c r="E8" s="130">
        <f>SUM(E9)</f>
        <v>0</v>
      </c>
      <c r="F8" s="130">
        <f>SUM(F9)</f>
        <v>5.75</v>
      </c>
      <c r="G8" s="130">
        <f>SUM(G9)</f>
        <v>0</v>
      </c>
      <c r="H8" s="130">
        <f>SUM(H9)</f>
        <v>0</v>
      </c>
      <c r="I8" s="129"/>
      <c r="J8" s="129"/>
    </row>
    <row r="9" spans="1:10" s="131" customFormat="1" ht="47.25">
      <c r="A9" s="24">
        <v>1</v>
      </c>
      <c r="B9" s="24" t="s">
        <v>180</v>
      </c>
      <c r="C9" s="24" t="s">
        <v>178</v>
      </c>
      <c r="D9" s="136">
        <v>5.75</v>
      </c>
      <c r="E9" s="132"/>
      <c r="F9" s="137">
        <v>5.75</v>
      </c>
      <c r="G9" s="132"/>
      <c r="H9" s="132"/>
      <c r="I9" s="24" t="s">
        <v>185</v>
      </c>
      <c r="J9" s="24"/>
    </row>
    <row r="10" spans="1:10" s="131" customFormat="1" ht="30.75" customHeight="1">
      <c r="A10" s="129" t="s">
        <v>13</v>
      </c>
      <c r="B10" s="170" t="s">
        <v>204</v>
      </c>
      <c r="C10" s="170"/>
      <c r="D10" s="130">
        <f>SUM(D11+D12)</f>
        <v>45.019999999999996</v>
      </c>
      <c r="E10" s="130">
        <f>SUM(E11+E12)</f>
        <v>0</v>
      </c>
      <c r="F10" s="130">
        <f>SUM(F11+F12)</f>
        <v>13.899999999999999</v>
      </c>
      <c r="G10" s="130">
        <f>SUM(G11+G12)</f>
        <v>0</v>
      </c>
      <c r="H10" s="130">
        <f>SUM(H11+H12)</f>
        <v>0</v>
      </c>
      <c r="I10" s="129"/>
      <c r="J10" s="129"/>
    </row>
    <row r="11" spans="1:10" s="133" customFormat="1" ht="79.5" customHeight="1">
      <c r="A11" s="24">
        <v>2</v>
      </c>
      <c r="B11" s="24" t="s">
        <v>186</v>
      </c>
      <c r="C11" s="24" t="s">
        <v>187</v>
      </c>
      <c r="D11" s="136">
        <v>28.03</v>
      </c>
      <c r="E11" s="132"/>
      <c r="F11" s="132">
        <v>2.21</v>
      </c>
      <c r="G11" s="132"/>
      <c r="H11" s="132"/>
      <c r="I11" s="24" t="s">
        <v>211</v>
      </c>
      <c r="J11" s="135"/>
    </row>
    <row r="12" spans="1:10" ht="83.25" customHeight="1">
      <c r="A12" s="24">
        <v>3</v>
      </c>
      <c r="B12" s="24" t="s">
        <v>181</v>
      </c>
      <c r="C12" s="24" t="s">
        <v>188</v>
      </c>
      <c r="D12" s="136">
        <v>16.99</v>
      </c>
      <c r="E12" s="132"/>
      <c r="F12" s="138">
        <v>11.69</v>
      </c>
      <c r="G12" s="132"/>
      <c r="H12" s="132"/>
      <c r="I12" s="24" t="s">
        <v>189</v>
      </c>
      <c r="J12" s="135"/>
    </row>
    <row r="13" spans="1:10" s="131" customFormat="1" ht="30.75" customHeight="1">
      <c r="A13" s="129" t="s">
        <v>14</v>
      </c>
      <c r="B13" s="170" t="s">
        <v>190</v>
      </c>
      <c r="C13" s="170"/>
      <c r="D13" s="130">
        <f>SUM(D14)</f>
        <v>3.13</v>
      </c>
      <c r="E13" s="130">
        <f>SUM(E14)</f>
        <v>0</v>
      </c>
      <c r="F13" s="130">
        <f>SUM(F14)</f>
        <v>2.03</v>
      </c>
      <c r="G13" s="130">
        <f>SUM(G14)</f>
        <v>0</v>
      </c>
      <c r="H13" s="130">
        <f>SUM(H14)</f>
        <v>0</v>
      </c>
      <c r="I13" s="129"/>
      <c r="J13" s="129"/>
    </row>
    <row r="14" spans="1:10" s="134" customFormat="1" ht="47.25">
      <c r="A14" s="24">
        <v>4</v>
      </c>
      <c r="B14" s="139" t="s">
        <v>191</v>
      </c>
      <c r="C14" s="140" t="s">
        <v>192</v>
      </c>
      <c r="D14" s="132">
        <v>3.13</v>
      </c>
      <c r="E14" s="130"/>
      <c r="F14" s="132">
        <v>2.03</v>
      </c>
      <c r="G14" s="130"/>
      <c r="H14" s="130"/>
      <c r="I14" s="141" t="s">
        <v>193</v>
      </c>
      <c r="J14" s="129"/>
    </row>
    <row r="15" spans="1:10" s="131" customFormat="1" ht="30.75" customHeight="1">
      <c r="A15" s="129" t="s">
        <v>15</v>
      </c>
      <c r="B15" s="170" t="s">
        <v>205</v>
      </c>
      <c r="C15" s="170"/>
      <c r="D15" s="130">
        <f>SUM(D16+D17)</f>
        <v>23.29</v>
      </c>
      <c r="E15" s="130">
        <f>SUM(E16+E17)</f>
        <v>0</v>
      </c>
      <c r="F15" s="130">
        <f>SUM(F16+F17)</f>
        <v>21.21</v>
      </c>
      <c r="G15" s="130">
        <f>SUM(G16+G17)</f>
        <v>0</v>
      </c>
      <c r="H15" s="130">
        <f>SUM(H16+H17)</f>
        <v>0.11</v>
      </c>
      <c r="I15" s="129"/>
      <c r="J15" s="129"/>
    </row>
    <row r="16" spans="1:10" s="131" customFormat="1" ht="47.25">
      <c r="A16" s="24">
        <v>5</v>
      </c>
      <c r="B16" s="24" t="s">
        <v>194</v>
      </c>
      <c r="C16" s="24" t="s">
        <v>195</v>
      </c>
      <c r="D16" s="132">
        <v>2.77</v>
      </c>
      <c r="E16" s="132"/>
      <c r="F16" s="132">
        <v>0.69</v>
      </c>
      <c r="G16" s="132"/>
      <c r="H16" s="132">
        <v>0.11</v>
      </c>
      <c r="I16" s="24" t="s">
        <v>182</v>
      </c>
      <c r="J16" s="24"/>
    </row>
    <row r="17" spans="1:10" ht="63">
      <c r="A17" s="24">
        <v>6</v>
      </c>
      <c r="B17" s="141" t="s">
        <v>183</v>
      </c>
      <c r="C17" s="141" t="s">
        <v>196</v>
      </c>
      <c r="D17" s="132">
        <v>20.52</v>
      </c>
      <c r="E17" s="130"/>
      <c r="F17" s="132">
        <v>20.52</v>
      </c>
      <c r="G17" s="130"/>
      <c r="H17" s="130"/>
      <c r="I17" s="141" t="s">
        <v>197</v>
      </c>
      <c r="J17" s="129"/>
    </row>
    <row r="18" spans="1:10" s="131" customFormat="1" ht="30.75" customHeight="1">
      <c r="A18" s="129" t="s">
        <v>16</v>
      </c>
      <c r="B18" s="170" t="s">
        <v>200</v>
      </c>
      <c r="C18" s="170"/>
      <c r="D18" s="130">
        <f>SUM(D19)</f>
        <v>19.95</v>
      </c>
      <c r="E18" s="130">
        <f>SUM(E19)</f>
        <v>0</v>
      </c>
      <c r="F18" s="130">
        <f>SUM(F19)</f>
        <v>2.31</v>
      </c>
      <c r="G18" s="130">
        <f>SUM(G19)</f>
        <v>0</v>
      </c>
      <c r="H18" s="130">
        <f>SUM(H19)</f>
        <v>0</v>
      </c>
      <c r="I18" s="129"/>
      <c r="J18" s="129"/>
    </row>
    <row r="19" spans="1:10" s="131" customFormat="1" ht="47.25">
      <c r="A19" s="24">
        <v>7</v>
      </c>
      <c r="B19" s="141" t="s">
        <v>198</v>
      </c>
      <c r="C19" s="141" t="s">
        <v>131</v>
      </c>
      <c r="D19" s="142">
        <v>19.95</v>
      </c>
      <c r="E19" s="132"/>
      <c r="F19" s="142">
        <v>2.31</v>
      </c>
      <c r="G19" s="24"/>
      <c r="H19" s="132"/>
      <c r="I19" s="103" t="s">
        <v>199</v>
      </c>
      <c r="J19" s="24"/>
    </row>
    <row r="20" spans="1:10" s="131" customFormat="1" ht="30.75" customHeight="1">
      <c r="A20" s="129" t="s">
        <v>17</v>
      </c>
      <c r="B20" s="170" t="s">
        <v>201</v>
      </c>
      <c r="C20" s="170"/>
      <c r="D20" s="130">
        <f>SUM(D21)</f>
        <v>1.9</v>
      </c>
      <c r="E20" s="130">
        <f>SUM(E21)</f>
        <v>0</v>
      </c>
      <c r="F20" s="130">
        <f>SUM(F21)</f>
        <v>0.27</v>
      </c>
      <c r="G20" s="130">
        <f>SUM(G21)</f>
        <v>0</v>
      </c>
      <c r="H20" s="130">
        <f>SUM(H21)</f>
        <v>0</v>
      </c>
      <c r="I20" s="129"/>
      <c r="J20" s="129"/>
    </row>
    <row r="21" spans="1:10" ht="38.25" customHeight="1">
      <c r="A21" s="24">
        <v>8</v>
      </c>
      <c r="B21" s="141" t="s">
        <v>111</v>
      </c>
      <c r="C21" s="141" t="s">
        <v>35</v>
      </c>
      <c r="D21" s="142">
        <v>1.9</v>
      </c>
      <c r="E21" s="132"/>
      <c r="F21" s="142">
        <v>0.27</v>
      </c>
      <c r="G21" s="24"/>
      <c r="H21" s="132"/>
      <c r="I21" s="141" t="s">
        <v>202</v>
      </c>
      <c r="J21" s="135"/>
    </row>
    <row r="22" spans="1:10" s="131" customFormat="1" ht="30.75" customHeight="1">
      <c r="A22" s="143"/>
      <c r="B22" s="143" t="s">
        <v>203</v>
      </c>
      <c r="C22" s="144"/>
      <c r="D22" s="130">
        <f>SUM(D20+D18+D15+D13+D10+D8)</f>
        <v>99.03999999999999</v>
      </c>
      <c r="E22" s="130">
        <f>SUM(E20+E18+E15+E13+E10+E8)</f>
        <v>0</v>
      </c>
      <c r="F22" s="130">
        <f>SUM(F20+F18+F15+F13+F10+F8)</f>
        <v>45.47</v>
      </c>
      <c r="G22" s="130">
        <f>SUM(G20+G18+G15+G13+G10+G8)</f>
        <v>0</v>
      </c>
      <c r="H22" s="130">
        <f>SUM(H20+H18+H15+H13+H10+H8)</f>
        <v>0.11</v>
      </c>
      <c r="I22" s="129"/>
      <c r="J22" s="129"/>
    </row>
  </sheetData>
  <sheetProtection/>
  <mergeCells count="17">
    <mergeCell ref="B15:C15"/>
    <mergeCell ref="B18:C18"/>
    <mergeCell ref="B20:C20"/>
    <mergeCell ref="G6:H6"/>
    <mergeCell ref="B8:C8"/>
    <mergeCell ref="B10:C10"/>
    <mergeCell ref="B13:C13"/>
    <mergeCell ref="A2:J3"/>
    <mergeCell ref="A4:J4"/>
    <mergeCell ref="A5:A7"/>
    <mergeCell ref="B5:B7"/>
    <mergeCell ref="C5:C7"/>
    <mergeCell ref="D5:D7"/>
    <mergeCell ref="E5:H5"/>
    <mergeCell ref="I5:I7"/>
    <mergeCell ref="J5:J7"/>
    <mergeCell ref="E6:F6"/>
  </mergeCells>
  <printOptions/>
  <pageMargins left="0.61" right="0.48" top="0.51" bottom="0.48" header="0.3" footer="0.3"/>
  <pageSetup horizontalDpi="600" verticalDpi="600" orientation="landscape" paperSize="9" scale="75" r:id="rId1"/>
  <headerFooter differentFirst="1">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Ghostviet.com</dc:creator>
  <cp:keywords/>
  <dc:description/>
  <cp:lastModifiedBy>MyPC</cp:lastModifiedBy>
  <cp:lastPrinted>2020-04-03T03:27:21Z</cp:lastPrinted>
  <dcterms:created xsi:type="dcterms:W3CDTF">2015-07-12T07:03:30Z</dcterms:created>
  <dcterms:modified xsi:type="dcterms:W3CDTF">2020-04-03T03:27:49Z</dcterms:modified>
  <cp:category/>
  <cp:version/>
  <cp:contentType/>
  <cp:contentStatus/>
</cp:coreProperties>
</file>